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86" windowWidth="15195" windowHeight="9855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  <definedName name="_xlnm.Print_Area" localSheetId="0">'анализ 1'!$A$1:$N$274</definedName>
  </definedNames>
  <calcPr fullCalcOnLoad="1"/>
</workbook>
</file>

<file path=xl/sharedStrings.xml><?xml version="1.0" encoding="utf-8"?>
<sst xmlns="http://schemas.openxmlformats.org/spreadsheetml/2006/main" count="1306" uniqueCount="222">
  <si>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</si>
  <si>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</si>
  <si>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</si>
  <si>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</si>
  <si>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</si>
  <si>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</si>
  <si>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</si>
  <si>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</si>
  <si>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</si>
  <si>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</si>
  <si>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</si>
  <si>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</si>
  <si>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</si>
  <si>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</si>
  <si>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</si>
  <si>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</si>
  <si>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</si>
  <si>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</si>
  <si>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</si>
  <si>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</si>
  <si>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</si>
  <si>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</si>
  <si>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</si>
  <si>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</si>
  <si>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</si>
  <si>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</si>
  <si>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</si>
  <si>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</si>
  <si>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</si>
  <si>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</si>
  <si>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</si>
  <si>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</si>
  <si>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</si>
  <si>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</si>
  <si>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</si>
  <si>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003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</si>
  <si>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</si>
  <si>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</si>
  <si>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</si>
  <si>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</si>
  <si>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</si>
  <si>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</si>
  <si>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</si>
  <si>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</si>
  <si>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</si>
  <si>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261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</si>
  <si>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</si>
  <si>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</si>
  <si>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</si>
  <si>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</si>
  <si>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</si>
  <si>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</si>
  <si>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</si>
  <si>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</si>
  <si>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</si>
  <si>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</si>
  <si>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</si>
  <si>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</si>
  <si>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</si>
  <si>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</si>
  <si>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</si>
  <si>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</si>
  <si>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</si>
  <si>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</si>
  <si>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</si>
  <si>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</si>
  <si>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</si>
  <si>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</si>
  <si>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</si>
  <si>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</si>
  <si>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</si>
  <si>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</si>
  <si>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</si>
  <si>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</si>
  <si>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</si>
  <si>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</si>
  <si>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Коммунальное хозяйство</t>
  </si>
  <si>
    <t>0502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</si>
  <si>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</si>
  <si>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</si>
  <si>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</si>
  <si>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</si>
  <si>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</si>
  <si>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</si>
  <si>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</si>
  <si>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</si>
  <si>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ЦС</t>
  </si>
  <si>
    <t>ВР</t>
  </si>
  <si>
    <t>ЭКР</t>
  </si>
  <si>
    <t>226</t>
  </si>
  <si>
    <t>Прочие работы, услуги</t>
  </si>
  <si>
    <t>251</t>
  </si>
  <si>
    <t>Перечисления другим бюджетам бюджетной системы РФ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</si>
  <si>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</si>
  <si>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</si>
  <si>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211</t>
  </si>
  <si>
    <t>213</t>
  </si>
  <si>
    <t>Заработная плата</t>
  </si>
  <si>
    <t>Начисления на выплаты по оплате труда</t>
  </si>
  <si>
    <t>242</t>
  </si>
  <si>
    <t>225</t>
  </si>
  <si>
    <t>244</t>
  </si>
  <si>
    <t>221</t>
  </si>
  <si>
    <t>223</t>
  </si>
  <si>
    <t>290</t>
  </si>
  <si>
    <t>310</t>
  </si>
  <si>
    <t>340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</si>
  <si>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</si>
  <si>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</si>
  <si>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</si>
  <si>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</si>
  <si>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</si>
  <si>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</si>
  <si>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</si>
  <si>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</si>
  <si>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241</t>
  </si>
  <si>
    <t>Безвозмездные перечисления государственным и муниципальным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</si>
  <si>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</si>
  <si>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</si>
  <si>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224</t>
  </si>
  <si>
    <t>Арендная плата за пользование имуществом</t>
  </si>
  <si>
    <t>243</t>
  </si>
  <si>
    <t>Приложение №2</t>
  </si>
  <si>
    <t>7400000400</t>
  </si>
  <si>
    <t>7400000450</t>
  </si>
  <si>
    <t>9000000000</t>
  </si>
  <si>
    <t>9000000600</t>
  </si>
  <si>
    <t>900 0000920</t>
  </si>
  <si>
    <t>900 0000200</t>
  </si>
  <si>
    <t>999 0051180</t>
  </si>
  <si>
    <t>999 005118</t>
  </si>
  <si>
    <t>900 0001000</t>
  </si>
  <si>
    <t>902 0001000</t>
  </si>
  <si>
    <t>903 0001000</t>
  </si>
  <si>
    <t>904 0001000</t>
  </si>
  <si>
    <t>905 0001000</t>
  </si>
  <si>
    <t>0410104090</t>
  </si>
  <si>
    <t>060 0000000</t>
  </si>
  <si>
    <t>110 0000220</t>
  </si>
  <si>
    <t>083 0000000</t>
  </si>
  <si>
    <t>0830000000</t>
  </si>
  <si>
    <t>082 0100000</t>
  </si>
  <si>
    <t>2000 100910</t>
  </si>
  <si>
    <t>020 0011050</t>
  </si>
  <si>
    <t>129</t>
  </si>
  <si>
    <t>30000 00030</t>
  </si>
  <si>
    <t>88008 91100</t>
  </si>
  <si>
    <t>Стимулирование главы администраций сельских поселений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</si>
  <si>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</si>
  <si>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выплату денежного содержания и иные выплаты работникам гос.(муниципальных)учруждений</t>
  </si>
  <si>
    <t>811</t>
  </si>
  <si>
    <t>Работы услуги по содержанию имущества</t>
  </si>
  <si>
    <t>0500104250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</si>
  <si>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</si>
  <si>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081 0100260</t>
  </si>
  <si>
    <t>Содержание мест захоронений</t>
  </si>
  <si>
    <t>Уличное освещение</t>
  </si>
  <si>
    <t xml:space="preserve"> Утверждено на 2018 год</t>
  </si>
  <si>
    <t>123</t>
  </si>
  <si>
    <t>Уплата иных платежей</t>
  </si>
  <si>
    <t>853</t>
  </si>
  <si>
    <t>Поддержка дорожного хозяйства</t>
  </si>
  <si>
    <t xml:space="preserve">Прочая закупка товаров, работ и услуг </t>
  </si>
  <si>
    <t>9000204090</t>
  </si>
  <si>
    <t>Содержание, капильный ремонт и ремонт дорог муниципального значения</t>
  </si>
  <si>
    <t>9000300610</t>
  </si>
  <si>
    <t>Реализация мероприятий по внесению изменений в генеральные планы и правила по землепользованию и землеустройству</t>
  </si>
  <si>
    <t>Содержание муниципального жилищного фонда</t>
  </si>
  <si>
    <t>Обеспечение доступным и комфортным жильем и коммунальными услугами населения СП "Поселок Детчино"</t>
  </si>
  <si>
    <t>0500000000</t>
  </si>
  <si>
    <t>0500200000</t>
  </si>
  <si>
    <t>Прочая закупка товаров, работ и услуг</t>
  </si>
  <si>
    <t>8100000400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</si>
  <si>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</si>
  <si>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выплату денежного содержания и иные выплаты работникам гос.(муниципальных)органов</t>
  </si>
  <si>
    <t>Пособия по социальной помощи населению</t>
  </si>
  <si>
    <t>262</t>
  </si>
  <si>
    <t>05000L5550</t>
  </si>
  <si>
    <t>0500400000</t>
  </si>
  <si>
    <t>0500500000</t>
  </si>
  <si>
    <t>к Решению поселкового Собрания сельского поселения</t>
  </si>
  <si>
    <t>Субсидии бюджетным учреждениям на иные цели</t>
  </si>
  <si>
    <t>612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</si>
  <si>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</si>
  <si>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</si>
  <si>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</si>
  <si>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</si>
  <si>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Иные выплаты населению</t>
  </si>
  <si>
    <t>9000 000600</t>
  </si>
  <si>
    <t>360</t>
  </si>
  <si>
    <t>Предупреждение и ликвидация последстви чрезвычайных ситуаций и стихийных природного и техногенного характера, гражданская оборона</t>
  </si>
  <si>
    <t>Выполнение других обязательств государства</t>
  </si>
  <si>
    <t>Субсидия на обеспечение финансовой устойчивости в 2018 году</t>
  </si>
  <si>
    <t>Фонд оплаты труда госудаоственных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</si>
  <si>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</si>
  <si>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7400000250</t>
  </si>
  <si>
    <t xml:space="preserve">Безвозмездные перечисления государственным  и муниципальным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</si>
  <si>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</si>
  <si>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Налоги, пошлины и ссборы</t>
  </si>
  <si>
    <t>291</t>
  </si>
  <si>
    <t>Увеличение стоимости нематериальных запасов</t>
  </si>
  <si>
    <t>320</t>
  </si>
  <si>
    <t>9000103000</t>
  </si>
  <si>
    <t>Межбюджетные трансферты бюджетам на содействие достижению и (или)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</si>
  <si>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0810106060</t>
  </si>
  <si>
    <t>0701</t>
  </si>
  <si>
    <t>Дошкольное образование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</si>
  <si>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</si>
  <si>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9000001520</t>
  </si>
  <si>
    <t xml:space="preserve">Исполнение расходов бюджета сельского поселения «Поселок Детчино» за 2018 год по ведомственной структуре расходов </t>
  </si>
  <si>
    <t>Исполнено</t>
  </si>
  <si>
    <t>% исполнения</t>
  </si>
  <si>
    <t>сельского поселения «Поселок Детчино» за 2018 год»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</si>
  <si>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</si>
  <si>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</si>
  <si>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"Поселок Детчино" «Об исполнении бюджета </t>
  </si>
  <si>
    <t>08000 00000</t>
  </si>
  <si>
    <t>Муниципальная программа сельского поселения "Поселок Детчино" "Развитие культуры в сельском поселении "Поселок Детчино" на 2016-2020 годы"</t>
  </si>
  <si>
    <t>Муниципальная программа сельского поселения "Поселок Детчино" "Сохранение и развитие муниципальных библиотек в сельском поселении "Поселок Детчино" на 2016-2020 годы"</t>
  </si>
  <si>
    <t>Муниципальная программа сельского поселения "Поселок Детчино" "Благоустройство территории сельского поселения "Поселок Детчино" на 2016-2020 годы"</t>
  </si>
  <si>
    <t>Муниципальная программа сельского поселения "Поселок Детчино"  "Формирование современной городской среды в сельском поселении "Поселок Детчино"на 2018-2022 г.г.</t>
  </si>
  <si>
    <t xml:space="preserve">от "29 "  апреля  2019 года  №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</si>
</sst>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  <numFmt numFmtId="175" formatCode="[$-FC19]d\ mmmm\ yyyy\ &quot;г.&quot;"/>
    <numFmt numFmtId="176" formatCode="#,##0.000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" fillId="0" borderId="22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22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wrapText="1"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49" fontId="1" fillId="0" borderId="14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26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/>
    </xf>
    <xf numFmtId="4" fontId="1" fillId="0" borderId="28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/>
    </xf>
    <xf numFmtId="4" fontId="1" fillId="0" borderId="3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34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2" fillId="0" borderId="24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/>
    </xf>
    <xf numFmtId="49" fontId="1" fillId="0" borderId="36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horizontal="lef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49" fontId="2" fillId="0" borderId="35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wrapText="1"/>
    </xf>
    <xf numFmtId="4" fontId="2" fillId="0" borderId="26" xfId="0" applyNumberFormat="1" applyFont="1" applyBorder="1" applyAlignment="1">
      <alignment/>
    </xf>
    <xf numFmtId="49" fontId="1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lef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" fontId="1" fillId="0" borderId="3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2" fontId="1" fillId="0" borderId="40" xfId="0" applyNumberFormat="1" applyFont="1" applyBorder="1" applyAlignment="1">
      <alignment/>
    </xf>
    <xf numFmtId="11" fontId="26" fillId="0" borderId="1" xfId="33" applyNumberFormat="1" applyProtection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view="pageBreakPreview" zoomScale="130" zoomScaleNormal="75" zoomScaleSheetLayoutView="130" zoomScalePageLayoutView="0" workbookViewId="0" topLeftCell="A1">
      <selection activeCell="K5" sqref="K5"/>
    </sheetView>
  </sheetViews>
  <sheetFormatPr defaultColWidth="9.00390625" defaultRowHeight="12.75"/>
  <cols>
    <col min="1" max="1" width="69.625" style="17" customWidth="1"/>
    <col min="2" max="5" width="12.75390625" style="1" hidden="1" customWidth="1"/>
    <col min="6" max="6" width="4.75390625" style="2" customWidth="1"/>
    <col min="7" max="7" width="5.25390625" style="30" customWidth="1"/>
    <col min="8" max="8" width="11.125" style="37" customWidth="1"/>
    <col min="9" max="9" width="4.875" style="30" customWidth="1"/>
    <col min="10" max="10" width="3.75390625" style="30" customWidth="1"/>
    <col min="11" max="11" width="12.00390625" style="13" customWidth="1"/>
    <col min="12" max="12" width="12.75390625" style="1" hidden="1" customWidth="1"/>
    <col min="13" max="13" width="12.375" style="1" customWidth="1"/>
    <col min="14" max="14" width="8.75390625" style="1" customWidth="1"/>
    <col min="15" max="16384" width="9.125" style="1" customWidth="1"/>
  </cols>
  <sheetData>
    <row r="1" spans="1:12" ht="12.75">
      <c r="A1" s="106"/>
      <c r="F1" s="39"/>
      <c r="G1" s="39" t="s">
        <v>122</v>
      </c>
      <c r="H1" s="39"/>
      <c r="K1" s="39"/>
      <c r="L1" s="39"/>
    </row>
    <row r="2" spans="1:12" ht="12.75">
      <c r="A2" s="87"/>
      <c r="G2" s="39" t="s">
        <v>180</v>
      </c>
      <c r="H2" s="39"/>
      <c r="K2" s="39"/>
      <c r="L2" s="39"/>
    </row>
    <row r="3" spans="7:12" ht="12.75">
      <c r="G3" s="39" t="s">
        <v>215</v>
      </c>
      <c r="H3" s="39"/>
      <c r="K3" s="39"/>
      <c r="L3" s="39"/>
    </row>
    <row r="4" spans="7:12" ht="12.75">
      <c r="G4" s="39" t="s">
        <v>212</v>
      </c>
      <c r="H4" s="39"/>
      <c r="K4" s="39"/>
      <c r="L4" s="39"/>
    </row>
    <row r="5" spans="7:12" ht="12" customHeight="1">
      <c r="G5" s="39" t="s">
        <v>221</v>
      </c>
      <c r="H5" s="39"/>
      <c r="K5" s="39">
        <v>29</v>
      </c>
      <c r="L5" s="39"/>
    </row>
    <row r="6" spans="7:12" ht="12" customHeight="1">
      <c r="G6" s="39"/>
      <c r="H6" s="39"/>
      <c r="K6" s="39"/>
      <c r="L6" s="39"/>
    </row>
    <row r="7" spans="1:12" ht="12.75">
      <c r="A7" s="226" t="s">
        <v>209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6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spans="1:12" ht="6.75" customHeight="1" hidden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  <row r="10" ht="13.5" thickBot="1">
      <c r="K10" s="13" t="s">
        <v>17</v>
      </c>
    </row>
    <row r="11" spans="1:14" ht="24.75" customHeight="1" thickBot="1">
      <c r="A11" s="219" t="s">
        <v>3</v>
      </c>
      <c r="B11" s="23"/>
      <c r="C11" s="24"/>
      <c r="D11" s="24"/>
      <c r="E11" s="24"/>
      <c r="F11" s="224" t="s">
        <v>18</v>
      </c>
      <c r="G11" s="227" t="s">
        <v>19</v>
      </c>
      <c r="H11" s="227" t="s">
        <v>86</v>
      </c>
      <c r="I11" s="227" t="s">
        <v>87</v>
      </c>
      <c r="J11" s="230" t="s">
        <v>88</v>
      </c>
      <c r="K11" s="221" t="s">
        <v>157</v>
      </c>
      <c r="L11" s="108" t="s">
        <v>4</v>
      </c>
      <c r="M11" s="221" t="s">
        <v>210</v>
      </c>
      <c r="N11" s="215" t="s">
        <v>211</v>
      </c>
    </row>
    <row r="12" spans="1:14" ht="24.75" customHeight="1" thickBot="1">
      <c r="A12" s="219"/>
      <c r="B12" s="23"/>
      <c r="C12" s="24"/>
      <c r="D12" s="24"/>
      <c r="E12" s="24"/>
      <c r="F12" s="224"/>
      <c r="G12" s="228"/>
      <c r="H12" s="228"/>
      <c r="I12" s="228"/>
      <c r="J12" s="231"/>
      <c r="K12" s="222"/>
      <c r="L12" s="217" t="s">
        <v>5</v>
      </c>
      <c r="M12" s="222"/>
      <c r="N12" s="216"/>
    </row>
    <row r="13" spans="1:14" ht="13.5" thickBot="1">
      <c r="A13" s="220"/>
      <c r="B13" s="25">
        <v>1</v>
      </c>
      <c r="C13" s="25">
        <v>2</v>
      </c>
      <c r="D13" s="25">
        <v>3</v>
      </c>
      <c r="E13" s="26">
        <v>4</v>
      </c>
      <c r="F13" s="225"/>
      <c r="G13" s="229"/>
      <c r="H13" s="229"/>
      <c r="I13" s="229"/>
      <c r="J13" s="231"/>
      <c r="K13" s="223"/>
      <c r="L13" s="218"/>
      <c r="M13" s="223"/>
      <c r="N13" s="216"/>
    </row>
    <row r="14" spans="1:14" s="9" customFormat="1" ht="15.75" customHeight="1" thickBot="1">
      <c r="A14" s="18" t="s">
        <v>2</v>
      </c>
      <c r="B14" s="10">
        <v>169074645</v>
      </c>
      <c r="C14" s="11">
        <v>206725292</v>
      </c>
      <c r="D14" s="11">
        <v>194977082</v>
      </c>
      <c r="E14" s="27">
        <v>183922236</v>
      </c>
      <c r="F14" s="29"/>
      <c r="G14" s="31"/>
      <c r="H14" s="38"/>
      <c r="I14" s="36"/>
      <c r="J14" s="31"/>
      <c r="K14" s="28">
        <f>K15</f>
        <v>40342236.51</v>
      </c>
      <c r="L14" s="28" t="e">
        <f>L15</f>
        <v>#REF!</v>
      </c>
      <c r="M14" s="28">
        <f>M16+M99+M105+M117+M139+M224+M227+M258+M268</f>
        <v>33421690.26</v>
      </c>
      <c r="N14" s="191">
        <f>M14/K14*100</f>
        <v>82.84540757108363</v>
      </c>
    </row>
    <row r="15" spans="1:14" s="9" customFormat="1" ht="14.25" customHeight="1" thickBot="1">
      <c r="A15" s="19" t="s">
        <v>44</v>
      </c>
      <c r="B15" s="8">
        <v>64677160</v>
      </c>
      <c r="C15" s="8">
        <v>82794896</v>
      </c>
      <c r="D15" s="8">
        <v>73496307</v>
      </c>
      <c r="E15" s="8">
        <v>63895502</v>
      </c>
      <c r="F15" s="7" t="s">
        <v>45</v>
      </c>
      <c r="G15" s="32"/>
      <c r="H15" s="32"/>
      <c r="I15" s="32"/>
      <c r="J15" s="32"/>
      <c r="K15" s="28">
        <f>K16+K99+K105+K117+K139+K224+K227+K258+K268</f>
        <v>40342236.51</v>
      </c>
      <c r="L15" s="28" t="e">
        <f>L16+L99+L105+L117+L139+L224+L227+L258+L268</f>
        <v>#REF!</v>
      </c>
      <c r="M15" s="28">
        <f>M17+M30+M69+M74+M99+M105+M118+M133+M140+M148+M160+M228+M258+M268+M224</f>
        <v>33421690.26</v>
      </c>
      <c r="N15" s="124"/>
    </row>
    <row r="16" spans="1:14" s="9" customFormat="1" ht="12.75">
      <c r="A16" s="20" t="s">
        <v>6</v>
      </c>
      <c r="B16" s="8">
        <v>8644707</v>
      </c>
      <c r="C16" s="8">
        <v>12246453</v>
      </c>
      <c r="D16" s="8">
        <v>10840867</v>
      </c>
      <c r="E16" s="8">
        <v>8301146</v>
      </c>
      <c r="F16" s="7" t="s">
        <v>45</v>
      </c>
      <c r="G16" s="138" t="s">
        <v>20</v>
      </c>
      <c r="H16" s="138"/>
      <c r="I16" s="33"/>
      <c r="J16" s="33"/>
      <c r="K16" s="14">
        <f>K17+K30+K69+K74</f>
        <v>12424557</v>
      </c>
      <c r="L16" s="14" t="e">
        <f>L17+L30+L69+L74</f>
        <v>#REF!</v>
      </c>
      <c r="M16" s="14">
        <f>M17+M30+M69+M74</f>
        <v>8586346.38</v>
      </c>
      <c r="N16" s="191">
        <f>M16/K16*100</f>
        <v>69.10786742738595</v>
      </c>
    </row>
    <row r="17" spans="1:14" s="5" customFormat="1" ht="38.25">
      <c r="A17" s="21" t="s">
        <v>7</v>
      </c>
      <c r="B17" s="6">
        <v>461000</v>
      </c>
      <c r="C17" s="6">
        <v>460000</v>
      </c>
      <c r="D17" s="6">
        <v>461000</v>
      </c>
      <c r="E17" s="6">
        <v>458000</v>
      </c>
      <c r="F17" s="179" t="s">
        <v>45</v>
      </c>
      <c r="G17" s="139" t="s">
        <v>21</v>
      </c>
      <c r="H17" s="139"/>
      <c r="I17" s="137"/>
      <c r="J17" s="34"/>
      <c r="K17" s="15">
        <f>K18+K27</f>
        <v>229000</v>
      </c>
      <c r="L17" s="15" t="e">
        <f>L18+L27</f>
        <v>#REF!</v>
      </c>
      <c r="M17" s="15">
        <f>M18+M27</f>
        <v>222583.18</v>
      </c>
      <c r="N17" s="192">
        <f>M17/K17*100</f>
        <v>97.19789519650655</v>
      </c>
    </row>
    <row r="18" spans="1:14" s="5" customFormat="1" ht="12.75">
      <c r="A18" s="22" t="s">
        <v>11</v>
      </c>
      <c r="B18" s="6"/>
      <c r="C18" s="6"/>
      <c r="D18" s="6"/>
      <c r="E18" s="6"/>
      <c r="F18" s="3" t="s">
        <v>45</v>
      </c>
      <c r="G18" s="178" t="s">
        <v>22</v>
      </c>
      <c r="H18" s="178" t="s">
        <v>172</v>
      </c>
      <c r="I18" s="35"/>
      <c r="J18" s="35"/>
      <c r="K18" s="16">
        <v>135600</v>
      </c>
      <c r="L18" s="16" t="e">
        <f>#REF!</f>
        <v>#REF!</v>
      </c>
      <c r="M18" s="122">
        <f>M19+M23+M25</f>
        <v>129183.18</v>
      </c>
      <c r="N18" s="130"/>
    </row>
    <row r="19" spans="1:14" ht="38.25">
      <c r="A19" s="22" t="s">
        <v>173</v>
      </c>
      <c r="B19" s="4">
        <v>299000</v>
      </c>
      <c r="C19" s="4">
        <v>298000</v>
      </c>
      <c r="D19" s="4">
        <v>299000</v>
      </c>
      <c r="E19" s="4">
        <v>298000</v>
      </c>
      <c r="F19" s="3" t="s">
        <v>45</v>
      </c>
      <c r="G19" s="35" t="s">
        <v>22</v>
      </c>
      <c r="H19" s="35" t="s">
        <v>172</v>
      </c>
      <c r="I19" s="35" t="s">
        <v>158</v>
      </c>
      <c r="J19" s="35"/>
      <c r="K19" s="16">
        <v>131900</v>
      </c>
      <c r="L19" s="16" t="e">
        <f>#REF!</f>
        <v>#REF!</v>
      </c>
      <c r="M19" s="122">
        <f>M20</f>
        <v>125185</v>
      </c>
      <c r="N19" s="130"/>
    </row>
    <row r="20" spans="1:14" ht="12.75">
      <c r="A20" s="22" t="s">
        <v>112</v>
      </c>
      <c r="B20" s="4"/>
      <c r="C20" s="4"/>
      <c r="D20" s="4"/>
      <c r="E20" s="4"/>
      <c r="F20" s="3" t="s">
        <v>45</v>
      </c>
      <c r="G20" s="35" t="s">
        <v>22</v>
      </c>
      <c r="H20" s="35" t="s">
        <v>172</v>
      </c>
      <c r="I20" s="35" t="s">
        <v>158</v>
      </c>
      <c r="J20" s="35" t="s">
        <v>104</v>
      </c>
      <c r="K20" s="16">
        <v>131601.82</v>
      </c>
      <c r="L20" s="12"/>
      <c r="M20" s="122">
        <v>125185</v>
      </c>
      <c r="N20" s="130">
        <f>M20/K20*100</f>
        <v>95.12406439363832</v>
      </c>
    </row>
    <row r="21" spans="1:14" ht="12.75">
      <c r="A21" s="22" t="s">
        <v>52</v>
      </c>
      <c r="B21" s="4"/>
      <c r="C21" s="4"/>
      <c r="D21" s="4"/>
      <c r="E21" s="4"/>
      <c r="F21" s="3" t="s">
        <v>45</v>
      </c>
      <c r="G21" s="35" t="s">
        <v>22</v>
      </c>
      <c r="H21" s="35" t="s">
        <v>172</v>
      </c>
      <c r="I21" s="35" t="s">
        <v>48</v>
      </c>
      <c r="J21" s="35"/>
      <c r="K21" s="16"/>
      <c r="L21" s="12"/>
      <c r="M21" s="122"/>
      <c r="N21" s="130"/>
    </row>
    <row r="22" spans="1:14" ht="25.5">
      <c r="A22" s="22" t="s">
        <v>53</v>
      </c>
      <c r="B22" s="4"/>
      <c r="C22" s="4"/>
      <c r="D22" s="4"/>
      <c r="E22" s="4"/>
      <c r="F22" s="3" t="s">
        <v>45</v>
      </c>
      <c r="G22" s="35" t="s">
        <v>22</v>
      </c>
      <c r="H22" s="35" t="s">
        <v>172</v>
      </c>
      <c r="I22" s="35" t="s">
        <v>49</v>
      </c>
      <c r="J22" s="35"/>
      <c r="K22" s="16"/>
      <c r="L22" s="12"/>
      <c r="M22" s="122"/>
      <c r="N22" s="130"/>
    </row>
    <row r="23" spans="1:14" ht="12.75">
      <c r="A23" s="22" t="s">
        <v>171</v>
      </c>
      <c r="B23" s="4"/>
      <c r="C23" s="4"/>
      <c r="D23" s="4"/>
      <c r="E23" s="4"/>
      <c r="F23" s="3" t="s">
        <v>45</v>
      </c>
      <c r="G23" s="35" t="s">
        <v>22</v>
      </c>
      <c r="H23" s="35" t="s">
        <v>172</v>
      </c>
      <c r="I23" s="35" t="s">
        <v>101</v>
      </c>
      <c r="J23" s="35"/>
      <c r="K23" s="16">
        <v>3700</v>
      </c>
      <c r="L23" s="12"/>
      <c r="M23" s="122">
        <f>M24</f>
        <v>3700</v>
      </c>
      <c r="N23" s="130"/>
    </row>
    <row r="24" spans="1:14" ht="12.75">
      <c r="A24" s="22" t="s">
        <v>90</v>
      </c>
      <c r="B24" s="4"/>
      <c r="C24" s="4"/>
      <c r="D24" s="4"/>
      <c r="E24" s="4"/>
      <c r="F24" s="3" t="s">
        <v>45</v>
      </c>
      <c r="G24" s="35" t="s">
        <v>22</v>
      </c>
      <c r="H24" s="35" t="s">
        <v>172</v>
      </c>
      <c r="I24" s="35" t="s">
        <v>101</v>
      </c>
      <c r="J24" s="35" t="s">
        <v>89</v>
      </c>
      <c r="K24" s="16">
        <v>3700</v>
      </c>
      <c r="L24" s="12"/>
      <c r="M24" s="122">
        <v>3700</v>
      </c>
      <c r="N24" s="194">
        <f>M24/K24*100</f>
        <v>100</v>
      </c>
    </row>
    <row r="25" spans="1:14" ht="12.75">
      <c r="A25" s="22" t="s">
        <v>159</v>
      </c>
      <c r="B25" s="4"/>
      <c r="C25" s="4"/>
      <c r="D25" s="4"/>
      <c r="E25" s="4"/>
      <c r="F25" s="3" t="s">
        <v>45</v>
      </c>
      <c r="G25" s="35" t="s">
        <v>22</v>
      </c>
      <c r="H25" s="35" t="s">
        <v>172</v>
      </c>
      <c r="I25" s="35" t="s">
        <v>160</v>
      </c>
      <c r="J25" s="35"/>
      <c r="K25" s="16">
        <f>K26</f>
        <v>298.18</v>
      </c>
      <c r="L25" s="12"/>
      <c r="M25" s="122">
        <f>M26</f>
        <v>298.18</v>
      </c>
      <c r="N25" s="194"/>
    </row>
    <row r="26" spans="1:14" ht="12.75">
      <c r="A26" s="22" t="s">
        <v>112</v>
      </c>
      <c r="B26" s="4"/>
      <c r="C26" s="4"/>
      <c r="D26" s="4"/>
      <c r="E26" s="4"/>
      <c r="F26" s="3" t="s">
        <v>45</v>
      </c>
      <c r="G26" s="35" t="s">
        <v>22</v>
      </c>
      <c r="H26" s="35" t="s">
        <v>172</v>
      </c>
      <c r="I26" s="35" t="s">
        <v>160</v>
      </c>
      <c r="J26" s="35" t="s">
        <v>104</v>
      </c>
      <c r="K26" s="16">
        <v>298.18</v>
      </c>
      <c r="L26" s="12"/>
      <c r="M26" s="122">
        <v>298.18</v>
      </c>
      <c r="N26" s="194">
        <f>M26/K26*100</f>
        <v>100</v>
      </c>
    </row>
    <row r="27" spans="1:14" ht="25.5" customHeight="1">
      <c r="A27" s="22" t="s">
        <v>79</v>
      </c>
      <c r="B27" s="4"/>
      <c r="C27" s="4"/>
      <c r="D27" s="4"/>
      <c r="E27" s="4"/>
      <c r="F27" s="3" t="s">
        <v>45</v>
      </c>
      <c r="G27" s="35" t="s">
        <v>22</v>
      </c>
      <c r="H27" s="35" t="s">
        <v>125</v>
      </c>
      <c r="I27" s="35"/>
      <c r="J27" s="35"/>
      <c r="K27" s="16">
        <v>93400</v>
      </c>
      <c r="L27" s="16">
        <f>L28</f>
        <v>0</v>
      </c>
      <c r="M27" s="122">
        <f>M28</f>
        <v>93400</v>
      </c>
      <c r="N27" s="194"/>
    </row>
    <row r="28" spans="1:14" ht="12.75">
      <c r="A28" s="22" t="s">
        <v>41</v>
      </c>
      <c r="B28" s="4"/>
      <c r="C28" s="4"/>
      <c r="D28" s="4"/>
      <c r="E28" s="4"/>
      <c r="F28" s="3" t="s">
        <v>45</v>
      </c>
      <c r="G28" s="35" t="s">
        <v>22</v>
      </c>
      <c r="H28" s="35" t="s">
        <v>125</v>
      </c>
      <c r="I28" s="35" t="s">
        <v>43</v>
      </c>
      <c r="J28" s="35"/>
      <c r="K28" s="16">
        <v>93400</v>
      </c>
      <c r="L28" s="16">
        <f>L29</f>
        <v>0</v>
      </c>
      <c r="M28" s="122">
        <f>M29</f>
        <v>93400</v>
      </c>
      <c r="N28" s="194"/>
    </row>
    <row r="29" spans="1:14" ht="12.75">
      <c r="A29" s="22" t="s">
        <v>92</v>
      </c>
      <c r="B29" s="4"/>
      <c r="C29" s="4"/>
      <c r="D29" s="4"/>
      <c r="E29" s="4"/>
      <c r="F29" s="3" t="s">
        <v>45</v>
      </c>
      <c r="G29" s="35" t="s">
        <v>22</v>
      </c>
      <c r="H29" s="35" t="s">
        <v>125</v>
      </c>
      <c r="I29" s="35" t="s">
        <v>43</v>
      </c>
      <c r="J29" s="35" t="s">
        <v>91</v>
      </c>
      <c r="K29" s="16">
        <v>93400</v>
      </c>
      <c r="L29" s="12"/>
      <c r="M29" s="122">
        <v>93400</v>
      </c>
      <c r="N29" s="194">
        <f>M29/K29*100</f>
        <v>100</v>
      </c>
    </row>
    <row r="30" spans="1:14" s="5" customFormat="1" ht="36.75" customHeight="1">
      <c r="A30" s="21" t="s">
        <v>9</v>
      </c>
      <c r="B30" s="6">
        <v>244000</v>
      </c>
      <c r="C30" s="6">
        <v>244000</v>
      </c>
      <c r="D30" s="6">
        <v>242000</v>
      </c>
      <c r="E30" s="6">
        <v>242000</v>
      </c>
      <c r="F30" s="7" t="s">
        <v>45</v>
      </c>
      <c r="G30" s="34" t="s">
        <v>23</v>
      </c>
      <c r="H30" s="34"/>
      <c r="I30" s="34"/>
      <c r="J30" s="34"/>
      <c r="K30" s="15">
        <f>K31+K40+K62</f>
        <v>9028218</v>
      </c>
      <c r="L30" s="15" t="e">
        <f>#REF!</f>
        <v>#REF!</v>
      </c>
      <c r="M30" s="15">
        <f>M31+M40+M62</f>
        <v>6898283.19</v>
      </c>
      <c r="N30" s="194">
        <f>M30/K30*100</f>
        <v>76.40802636799422</v>
      </c>
    </row>
    <row r="31" spans="1:14" s="5" customFormat="1" ht="13.5" customHeight="1">
      <c r="A31" s="22" t="s">
        <v>192</v>
      </c>
      <c r="B31" s="6"/>
      <c r="C31" s="6"/>
      <c r="D31" s="6"/>
      <c r="E31" s="6"/>
      <c r="F31" s="3" t="s">
        <v>45</v>
      </c>
      <c r="G31" s="35" t="s">
        <v>23</v>
      </c>
      <c r="H31" s="35" t="s">
        <v>195</v>
      </c>
      <c r="I31" s="34"/>
      <c r="J31" s="34"/>
      <c r="K31" s="16">
        <f>K34+K36</f>
        <v>18444.55</v>
      </c>
      <c r="L31" s="16"/>
      <c r="M31" s="44">
        <f>M34+M36</f>
        <v>18444.55</v>
      </c>
      <c r="N31" s="194"/>
    </row>
    <row r="32" spans="1:14" s="5" customFormat="1" ht="38.25" customHeight="1">
      <c r="A32" s="22" t="s">
        <v>50</v>
      </c>
      <c r="B32" s="6"/>
      <c r="C32" s="6"/>
      <c r="D32" s="6"/>
      <c r="E32" s="6"/>
      <c r="F32" s="3" t="s">
        <v>45</v>
      </c>
      <c r="G32" s="35" t="s">
        <v>23</v>
      </c>
      <c r="H32" s="35" t="s">
        <v>195</v>
      </c>
      <c r="I32" s="35" t="s">
        <v>46</v>
      </c>
      <c r="J32" s="34"/>
      <c r="K32" s="16">
        <f>K33</f>
        <v>18444.55</v>
      </c>
      <c r="L32" s="16">
        <f>L33</f>
        <v>0</v>
      </c>
      <c r="M32" s="16">
        <f>M33</f>
        <v>18444.55</v>
      </c>
      <c r="N32" s="194"/>
    </row>
    <row r="33" spans="1:14" s="5" customFormat="1" ht="14.25" customHeight="1">
      <c r="A33" s="22" t="s">
        <v>51</v>
      </c>
      <c r="B33" s="6"/>
      <c r="C33" s="6"/>
      <c r="D33" s="6"/>
      <c r="E33" s="6"/>
      <c r="F33" s="3" t="s">
        <v>45</v>
      </c>
      <c r="G33" s="35" t="s">
        <v>23</v>
      </c>
      <c r="H33" s="35" t="s">
        <v>195</v>
      </c>
      <c r="I33" s="35" t="s">
        <v>47</v>
      </c>
      <c r="J33" s="34"/>
      <c r="K33" s="16">
        <f>K34+K36</f>
        <v>18444.55</v>
      </c>
      <c r="L33" s="16">
        <f>L34+L36</f>
        <v>0</v>
      </c>
      <c r="M33" s="16">
        <f>M34+M36</f>
        <v>18444.55</v>
      </c>
      <c r="N33" s="194"/>
    </row>
    <row r="34" spans="1:14" s="5" customFormat="1" ht="13.5" customHeight="1">
      <c r="A34" s="22" t="s">
        <v>193</v>
      </c>
      <c r="B34" s="6"/>
      <c r="C34" s="6"/>
      <c r="D34" s="6"/>
      <c r="E34" s="6"/>
      <c r="F34" s="3" t="s">
        <v>45</v>
      </c>
      <c r="G34" s="35" t="s">
        <v>23</v>
      </c>
      <c r="H34" s="35" t="s">
        <v>195</v>
      </c>
      <c r="I34" s="35" t="s">
        <v>94</v>
      </c>
      <c r="J34" s="35"/>
      <c r="K34" s="16">
        <f>K35</f>
        <v>14166</v>
      </c>
      <c r="L34" s="16"/>
      <c r="M34" s="44">
        <f>M35</f>
        <v>14166</v>
      </c>
      <c r="N34" s="194"/>
    </row>
    <row r="35" spans="1:14" s="5" customFormat="1" ht="13.5" customHeight="1">
      <c r="A35" s="22" t="s">
        <v>97</v>
      </c>
      <c r="B35" s="6"/>
      <c r="C35" s="6"/>
      <c r="D35" s="6"/>
      <c r="E35" s="6"/>
      <c r="F35" s="3" t="s">
        <v>45</v>
      </c>
      <c r="G35" s="35" t="s">
        <v>23</v>
      </c>
      <c r="H35" s="35" t="s">
        <v>195</v>
      </c>
      <c r="I35" s="35" t="s">
        <v>94</v>
      </c>
      <c r="J35" s="35" t="s">
        <v>95</v>
      </c>
      <c r="K35" s="16">
        <v>14166</v>
      </c>
      <c r="L35" s="16"/>
      <c r="M35" s="44">
        <v>14166</v>
      </c>
      <c r="N35" s="194">
        <f>M35/K35*100</f>
        <v>100</v>
      </c>
    </row>
    <row r="36" spans="1:14" s="5" customFormat="1" ht="24" customHeight="1">
      <c r="A36" s="22" t="s">
        <v>194</v>
      </c>
      <c r="B36" s="6"/>
      <c r="C36" s="6"/>
      <c r="D36" s="6"/>
      <c r="E36" s="6"/>
      <c r="F36" s="3" t="s">
        <v>45</v>
      </c>
      <c r="G36" s="35" t="s">
        <v>23</v>
      </c>
      <c r="H36" s="35" t="s">
        <v>195</v>
      </c>
      <c r="I36" s="35" t="s">
        <v>144</v>
      </c>
      <c r="J36" s="35"/>
      <c r="K36" s="16">
        <f>K39</f>
        <v>4278.55</v>
      </c>
      <c r="L36" s="16"/>
      <c r="M36" s="44">
        <f>M39</f>
        <v>4278.55</v>
      </c>
      <c r="N36" s="194"/>
    </row>
    <row r="37" spans="1:14" ht="25.5" hidden="1">
      <c r="A37" s="22" t="s">
        <v>12</v>
      </c>
      <c r="B37" s="4">
        <v>143000</v>
      </c>
      <c r="C37" s="4">
        <v>150000</v>
      </c>
      <c r="D37" s="4">
        <v>147000</v>
      </c>
      <c r="E37" s="4">
        <v>145000</v>
      </c>
      <c r="F37" s="3" t="s">
        <v>35</v>
      </c>
      <c r="G37" s="35" t="s">
        <v>23</v>
      </c>
      <c r="H37" s="35" t="s">
        <v>25</v>
      </c>
      <c r="I37" s="35"/>
      <c r="J37" s="35"/>
      <c r="K37" s="16">
        <v>-100000</v>
      </c>
      <c r="L37" s="12"/>
      <c r="M37" s="44"/>
      <c r="N37" s="194"/>
    </row>
    <row r="38" spans="1:14" ht="12.75" hidden="1">
      <c r="A38" s="22" t="s">
        <v>8</v>
      </c>
      <c r="B38" s="4">
        <v>143000</v>
      </c>
      <c r="C38" s="4">
        <v>150000</v>
      </c>
      <c r="D38" s="4">
        <v>147000</v>
      </c>
      <c r="E38" s="4">
        <v>145000</v>
      </c>
      <c r="F38" s="3" t="s">
        <v>35</v>
      </c>
      <c r="G38" s="35" t="s">
        <v>23</v>
      </c>
      <c r="H38" s="35" t="s">
        <v>25</v>
      </c>
      <c r="I38" s="35" t="s">
        <v>24</v>
      </c>
      <c r="J38" s="35"/>
      <c r="K38" s="16">
        <v>-100000</v>
      </c>
      <c r="L38" s="12"/>
      <c r="M38" s="44"/>
      <c r="N38" s="194"/>
    </row>
    <row r="39" spans="1:14" ht="12.75">
      <c r="A39" s="22" t="s">
        <v>98</v>
      </c>
      <c r="B39" s="4"/>
      <c r="C39" s="4"/>
      <c r="D39" s="4"/>
      <c r="E39" s="4"/>
      <c r="F39" s="3" t="s">
        <v>45</v>
      </c>
      <c r="G39" s="35" t="s">
        <v>23</v>
      </c>
      <c r="H39" s="35" t="s">
        <v>195</v>
      </c>
      <c r="I39" s="35" t="s">
        <v>144</v>
      </c>
      <c r="J39" s="35" t="s">
        <v>96</v>
      </c>
      <c r="K39" s="16">
        <v>4278.55</v>
      </c>
      <c r="L39" s="12"/>
      <c r="M39" s="44">
        <v>4278.55</v>
      </c>
      <c r="N39" s="194">
        <f>M39/K39*100</f>
        <v>100</v>
      </c>
    </row>
    <row r="40" spans="1:14" ht="12.75">
      <c r="A40" s="22" t="s">
        <v>11</v>
      </c>
      <c r="B40" s="4"/>
      <c r="C40" s="4"/>
      <c r="D40" s="4"/>
      <c r="E40" s="4"/>
      <c r="F40" s="3" t="s">
        <v>45</v>
      </c>
      <c r="G40" s="35" t="s">
        <v>23</v>
      </c>
      <c r="H40" s="35" t="s">
        <v>123</v>
      </c>
      <c r="I40" s="35"/>
      <c r="J40" s="35"/>
      <c r="K40" s="43">
        <f>K41+K45+K60</f>
        <v>7942815.790000001</v>
      </c>
      <c r="L40" s="43" t="e">
        <f>L41+L45+L60</f>
        <v>#REF!</v>
      </c>
      <c r="M40" s="43">
        <f>M41+M45+M60</f>
        <v>5812880.98</v>
      </c>
      <c r="N40" s="194">
        <f>M40/K40*100</f>
        <v>73.18413436351392</v>
      </c>
    </row>
    <row r="41" spans="1:14" ht="36" customHeight="1">
      <c r="A41" s="22" t="s">
        <v>50</v>
      </c>
      <c r="B41" s="4"/>
      <c r="C41" s="4"/>
      <c r="D41" s="4"/>
      <c r="E41" s="4"/>
      <c r="F41" s="3" t="s">
        <v>45</v>
      </c>
      <c r="G41" s="35" t="s">
        <v>23</v>
      </c>
      <c r="H41" s="35" t="s">
        <v>123</v>
      </c>
      <c r="I41" s="35" t="s">
        <v>46</v>
      </c>
      <c r="J41" s="35"/>
      <c r="K41" s="16">
        <f>K42</f>
        <v>6369958.79</v>
      </c>
      <c r="L41" s="16">
        <f>L42</f>
        <v>0</v>
      </c>
      <c r="M41" s="44">
        <f>M42</f>
        <v>4925653.67</v>
      </c>
      <c r="N41" s="194"/>
    </row>
    <row r="42" spans="1:14" ht="12.75" customHeight="1">
      <c r="A42" s="22" t="s">
        <v>51</v>
      </c>
      <c r="B42" s="4"/>
      <c r="C42" s="4"/>
      <c r="D42" s="4"/>
      <c r="E42" s="4"/>
      <c r="F42" s="3" t="s">
        <v>45</v>
      </c>
      <c r="G42" s="35" t="s">
        <v>23</v>
      </c>
      <c r="H42" s="35" t="s">
        <v>123</v>
      </c>
      <c r="I42" s="35" t="s">
        <v>47</v>
      </c>
      <c r="J42" s="35"/>
      <c r="K42" s="16">
        <f>K43+K44</f>
        <v>6369958.79</v>
      </c>
      <c r="L42" s="16">
        <f>L43+L44</f>
        <v>0</v>
      </c>
      <c r="M42" s="16">
        <f>M43+M44</f>
        <v>4925653.67</v>
      </c>
      <c r="N42" s="194"/>
    </row>
    <row r="43" spans="1:14" ht="11.25" customHeight="1">
      <c r="A43" s="22" t="s">
        <v>97</v>
      </c>
      <c r="B43" s="4"/>
      <c r="C43" s="4"/>
      <c r="D43" s="4"/>
      <c r="E43" s="4"/>
      <c r="F43" s="3" t="s">
        <v>45</v>
      </c>
      <c r="G43" s="35" t="s">
        <v>23</v>
      </c>
      <c r="H43" s="35" t="s">
        <v>123</v>
      </c>
      <c r="I43" s="35" t="s">
        <v>94</v>
      </c>
      <c r="J43" s="47" t="s">
        <v>95</v>
      </c>
      <c r="K43" s="48">
        <v>4903177.83</v>
      </c>
      <c r="L43" s="12"/>
      <c r="M43" s="129">
        <v>3798421.96</v>
      </c>
      <c r="N43" s="194">
        <f>M43/K43*100</f>
        <v>77.46857429399007</v>
      </c>
    </row>
    <row r="44" spans="1:14" ht="11.25" customHeight="1">
      <c r="A44" s="22" t="s">
        <v>98</v>
      </c>
      <c r="B44" s="4"/>
      <c r="C44" s="4"/>
      <c r="D44" s="4"/>
      <c r="E44" s="4"/>
      <c r="F44" s="3" t="s">
        <v>45</v>
      </c>
      <c r="G44" s="35" t="s">
        <v>23</v>
      </c>
      <c r="H44" s="35" t="s">
        <v>123</v>
      </c>
      <c r="I44" s="35" t="s">
        <v>144</v>
      </c>
      <c r="J44" s="47" t="s">
        <v>96</v>
      </c>
      <c r="K44" s="48">
        <v>1466780.96</v>
      </c>
      <c r="L44" s="12"/>
      <c r="M44" s="129">
        <v>1127231.71</v>
      </c>
      <c r="N44" s="194">
        <f>M44/K44*100</f>
        <v>76.850718733082</v>
      </c>
    </row>
    <row r="45" spans="1:14" ht="15" customHeight="1">
      <c r="A45" s="22" t="s">
        <v>52</v>
      </c>
      <c r="B45" s="4"/>
      <c r="C45" s="4"/>
      <c r="D45" s="4"/>
      <c r="E45" s="4"/>
      <c r="F45" s="3" t="s">
        <v>45</v>
      </c>
      <c r="G45" s="35" t="s">
        <v>23</v>
      </c>
      <c r="H45" s="35" t="s">
        <v>123</v>
      </c>
      <c r="I45" s="35" t="s">
        <v>48</v>
      </c>
      <c r="J45" s="47"/>
      <c r="K45" s="48">
        <v>1571364.85</v>
      </c>
      <c r="L45" s="48" t="e">
        <f>L46</f>
        <v>#REF!</v>
      </c>
      <c r="M45" s="118">
        <f>M46</f>
        <v>885735.16</v>
      </c>
      <c r="N45" s="194"/>
    </row>
    <row r="46" spans="1:14" ht="23.25" customHeight="1">
      <c r="A46" s="22" t="s">
        <v>53</v>
      </c>
      <c r="B46" s="4"/>
      <c r="C46" s="4"/>
      <c r="D46" s="4"/>
      <c r="E46" s="4"/>
      <c r="F46" s="3" t="s">
        <v>45</v>
      </c>
      <c r="G46" s="35" t="s">
        <v>23</v>
      </c>
      <c r="H46" s="35" t="s">
        <v>123</v>
      </c>
      <c r="I46" s="51" t="s">
        <v>49</v>
      </c>
      <c r="J46" s="51"/>
      <c r="K46" s="16">
        <v>1571364.85</v>
      </c>
      <c r="L46" s="16" t="e">
        <f>L47+L51</f>
        <v>#REF!</v>
      </c>
      <c r="M46" s="44">
        <f>M47+M51</f>
        <v>885735.16</v>
      </c>
      <c r="N46" s="194"/>
    </row>
    <row r="47" spans="1:14" ht="12.75" customHeight="1">
      <c r="A47" s="22" t="s">
        <v>107</v>
      </c>
      <c r="B47" s="4"/>
      <c r="C47" s="4"/>
      <c r="D47" s="4"/>
      <c r="E47" s="4"/>
      <c r="F47" s="3" t="s">
        <v>45</v>
      </c>
      <c r="G47" s="35" t="s">
        <v>23</v>
      </c>
      <c r="H47" s="35" t="s">
        <v>123</v>
      </c>
      <c r="I47" s="51" t="s">
        <v>99</v>
      </c>
      <c r="J47" s="51"/>
      <c r="K47" s="15">
        <v>149000</v>
      </c>
      <c r="L47" s="16" t="e">
        <f>L49+L48+#REF!+L50</f>
        <v>#REF!</v>
      </c>
      <c r="M47" s="190">
        <f>M48+M49+M50</f>
        <v>97030.12</v>
      </c>
      <c r="N47" s="192">
        <f>M47/K47*100</f>
        <v>65.12088590604026</v>
      </c>
    </row>
    <row r="48" spans="1:14" ht="12.75">
      <c r="A48" s="22" t="s">
        <v>110</v>
      </c>
      <c r="B48" s="4"/>
      <c r="C48" s="4"/>
      <c r="D48" s="4"/>
      <c r="E48" s="4"/>
      <c r="F48" s="3" t="s">
        <v>45</v>
      </c>
      <c r="G48" s="35" t="s">
        <v>23</v>
      </c>
      <c r="H48" s="35" t="s">
        <v>123</v>
      </c>
      <c r="I48" s="51" t="s">
        <v>99</v>
      </c>
      <c r="J48" s="51" t="s">
        <v>102</v>
      </c>
      <c r="K48" s="16">
        <v>136000</v>
      </c>
      <c r="L48" s="119"/>
      <c r="M48" s="112">
        <v>97030.12</v>
      </c>
      <c r="N48" s="194">
        <f aca="true" t="shared" si="0" ref="N48:N62">M48/K48*100</f>
        <v>71.34567647058823</v>
      </c>
    </row>
    <row r="49" spans="1:14" ht="12" customHeight="1">
      <c r="A49" s="22" t="s">
        <v>108</v>
      </c>
      <c r="B49" s="4"/>
      <c r="C49" s="4"/>
      <c r="D49" s="4"/>
      <c r="E49" s="4"/>
      <c r="F49" s="3" t="s">
        <v>45</v>
      </c>
      <c r="G49" s="35" t="s">
        <v>23</v>
      </c>
      <c r="H49" s="35" t="s">
        <v>123</v>
      </c>
      <c r="I49" s="51" t="s">
        <v>99</v>
      </c>
      <c r="J49" s="51" t="s">
        <v>100</v>
      </c>
      <c r="K49" s="16">
        <v>8000</v>
      </c>
      <c r="L49" s="52"/>
      <c r="M49" s="112">
        <v>0</v>
      </c>
      <c r="N49" s="194">
        <f t="shared" si="0"/>
        <v>0</v>
      </c>
    </row>
    <row r="50" spans="1:14" ht="12.75">
      <c r="A50" s="22" t="s">
        <v>114</v>
      </c>
      <c r="B50" s="4"/>
      <c r="C50" s="4"/>
      <c r="D50" s="4"/>
      <c r="E50" s="4"/>
      <c r="F50" s="3" t="s">
        <v>45</v>
      </c>
      <c r="G50" s="35" t="s">
        <v>23</v>
      </c>
      <c r="H50" s="35" t="s">
        <v>123</v>
      </c>
      <c r="I50" s="51" t="s">
        <v>99</v>
      </c>
      <c r="J50" s="51" t="s">
        <v>106</v>
      </c>
      <c r="K50" s="16">
        <v>5000</v>
      </c>
      <c r="L50" s="52"/>
      <c r="M50" s="112">
        <v>0</v>
      </c>
      <c r="N50" s="194">
        <f t="shared" si="0"/>
        <v>0</v>
      </c>
    </row>
    <row r="51" spans="1:14" ht="24" customHeight="1">
      <c r="A51" s="22" t="s">
        <v>109</v>
      </c>
      <c r="B51" s="4"/>
      <c r="C51" s="4"/>
      <c r="D51" s="4"/>
      <c r="E51" s="4"/>
      <c r="F51" s="3" t="s">
        <v>45</v>
      </c>
      <c r="G51" s="35" t="s">
        <v>23</v>
      </c>
      <c r="H51" s="35" t="s">
        <v>123</v>
      </c>
      <c r="I51" s="51" t="s">
        <v>101</v>
      </c>
      <c r="J51" s="51"/>
      <c r="K51" s="15">
        <f>SUM(K52:K59)</f>
        <v>1422364.85</v>
      </c>
      <c r="L51" s="44" t="e">
        <f>#REF!+L52+L53+L54+L55+L57+L59</f>
        <v>#REF!</v>
      </c>
      <c r="M51" s="181">
        <f>SUM(M52:M59)</f>
        <v>788705.04</v>
      </c>
      <c r="N51" s="192">
        <f t="shared" si="0"/>
        <v>55.45026228678247</v>
      </c>
    </row>
    <row r="52" spans="1:14" ht="11.25" customHeight="1">
      <c r="A52" s="22" t="s">
        <v>111</v>
      </c>
      <c r="B52" s="4"/>
      <c r="C52" s="4"/>
      <c r="D52" s="4"/>
      <c r="E52" s="4"/>
      <c r="F52" s="3" t="s">
        <v>45</v>
      </c>
      <c r="G52" s="35" t="s">
        <v>23</v>
      </c>
      <c r="H52" s="35" t="s">
        <v>123</v>
      </c>
      <c r="I52" s="51" t="s">
        <v>101</v>
      </c>
      <c r="J52" s="51" t="s">
        <v>103</v>
      </c>
      <c r="K52" s="16">
        <v>314500</v>
      </c>
      <c r="L52" s="52"/>
      <c r="M52" s="129">
        <v>117556.31</v>
      </c>
      <c r="N52" s="194">
        <f t="shared" si="0"/>
        <v>37.37879491255961</v>
      </c>
    </row>
    <row r="53" spans="1:14" ht="12.75">
      <c r="A53" s="22" t="s">
        <v>108</v>
      </c>
      <c r="B53" s="4"/>
      <c r="C53" s="4"/>
      <c r="D53" s="4"/>
      <c r="E53" s="4"/>
      <c r="F53" s="3" t="s">
        <v>45</v>
      </c>
      <c r="G53" s="35" t="s">
        <v>23</v>
      </c>
      <c r="H53" s="35" t="s">
        <v>123</v>
      </c>
      <c r="I53" s="51" t="s">
        <v>101</v>
      </c>
      <c r="J53" s="51" t="s">
        <v>100</v>
      </c>
      <c r="K53" s="16">
        <v>343000</v>
      </c>
      <c r="L53" s="52"/>
      <c r="M53" s="129">
        <v>81655.45</v>
      </c>
      <c r="N53" s="194">
        <f t="shared" si="0"/>
        <v>23.806253644314868</v>
      </c>
    </row>
    <row r="54" spans="1:14" ht="12.75">
      <c r="A54" s="22" t="s">
        <v>90</v>
      </c>
      <c r="B54" s="4"/>
      <c r="C54" s="4"/>
      <c r="D54" s="4"/>
      <c r="E54" s="4"/>
      <c r="F54" s="3" t="s">
        <v>45</v>
      </c>
      <c r="G54" s="35" t="s">
        <v>23</v>
      </c>
      <c r="H54" s="35" t="s">
        <v>123</v>
      </c>
      <c r="I54" s="51" t="s">
        <v>101</v>
      </c>
      <c r="J54" s="51" t="s">
        <v>89</v>
      </c>
      <c r="K54" s="16">
        <v>299000</v>
      </c>
      <c r="L54" s="52"/>
      <c r="M54" s="129">
        <v>249367.29</v>
      </c>
      <c r="N54" s="194">
        <f t="shared" si="0"/>
        <v>83.4004314381271</v>
      </c>
    </row>
    <row r="55" spans="1:14" ht="12.75">
      <c r="A55" s="22" t="s">
        <v>112</v>
      </c>
      <c r="B55" s="4"/>
      <c r="C55" s="4"/>
      <c r="D55" s="4"/>
      <c r="E55" s="4"/>
      <c r="F55" s="3" t="s">
        <v>45</v>
      </c>
      <c r="G55" s="35" t="s">
        <v>23</v>
      </c>
      <c r="H55" s="35" t="s">
        <v>123</v>
      </c>
      <c r="I55" s="51" t="s">
        <v>101</v>
      </c>
      <c r="J55" s="51" t="s">
        <v>104</v>
      </c>
      <c r="K55" s="16">
        <v>28700.86</v>
      </c>
      <c r="L55" s="52"/>
      <c r="M55" s="129">
        <v>0</v>
      </c>
      <c r="N55" s="194">
        <f t="shared" si="0"/>
        <v>0</v>
      </c>
    </row>
    <row r="56" spans="1:14" ht="12.75">
      <c r="A56" s="22" t="s">
        <v>198</v>
      </c>
      <c r="B56" s="4"/>
      <c r="C56" s="4"/>
      <c r="D56" s="4"/>
      <c r="E56" s="4"/>
      <c r="F56" s="3" t="s">
        <v>45</v>
      </c>
      <c r="G56" s="35" t="s">
        <v>23</v>
      </c>
      <c r="H56" s="35" t="s">
        <v>123</v>
      </c>
      <c r="I56" s="51" t="s">
        <v>101</v>
      </c>
      <c r="J56" s="51" t="s">
        <v>199</v>
      </c>
      <c r="K56" s="16">
        <v>299.14</v>
      </c>
      <c r="L56" s="52"/>
      <c r="M56" s="129">
        <v>299.14</v>
      </c>
      <c r="N56" s="194">
        <f t="shared" si="0"/>
        <v>100</v>
      </c>
    </row>
    <row r="57" spans="1:14" ht="12.75">
      <c r="A57" s="22" t="s">
        <v>113</v>
      </c>
      <c r="B57" s="4"/>
      <c r="C57" s="4"/>
      <c r="D57" s="4"/>
      <c r="E57" s="4"/>
      <c r="F57" s="3" t="s">
        <v>45</v>
      </c>
      <c r="G57" s="35" t="s">
        <v>23</v>
      </c>
      <c r="H57" s="35" t="s">
        <v>123</v>
      </c>
      <c r="I57" s="51" t="s">
        <v>101</v>
      </c>
      <c r="J57" s="51" t="s">
        <v>105</v>
      </c>
      <c r="K57" s="16">
        <v>74600</v>
      </c>
      <c r="L57" s="52"/>
      <c r="M57" s="129">
        <v>13490</v>
      </c>
      <c r="N57" s="194">
        <f t="shared" si="0"/>
        <v>18.083109919571044</v>
      </c>
    </row>
    <row r="58" spans="1:14" ht="12.75">
      <c r="A58" s="22" t="s">
        <v>200</v>
      </c>
      <c r="B58" s="4"/>
      <c r="C58" s="4"/>
      <c r="D58" s="4"/>
      <c r="E58" s="4"/>
      <c r="F58" s="3" t="s">
        <v>45</v>
      </c>
      <c r="G58" s="35" t="s">
        <v>23</v>
      </c>
      <c r="H58" s="35" t="s">
        <v>123</v>
      </c>
      <c r="I58" s="51" t="s">
        <v>101</v>
      </c>
      <c r="J58" s="51" t="s">
        <v>201</v>
      </c>
      <c r="K58" s="16">
        <v>9000</v>
      </c>
      <c r="L58" s="52"/>
      <c r="M58" s="129">
        <v>9000</v>
      </c>
      <c r="N58" s="194">
        <f t="shared" si="0"/>
        <v>100</v>
      </c>
    </row>
    <row r="59" spans="1:14" ht="12.75">
      <c r="A59" s="22" t="s">
        <v>114</v>
      </c>
      <c r="B59" s="4"/>
      <c r="C59" s="4"/>
      <c r="D59" s="4"/>
      <c r="E59" s="4"/>
      <c r="F59" s="3" t="s">
        <v>45</v>
      </c>
      <c r="G59" s="35" t="s">
        <v>23</v>
      </c>
      <c r="H59" s="35" t="s">
        <v>123</v>
      </c>
      <c r="I59" s="51" t="s">
        <v>101</v>
      </c>
      <c r="J59" s="51" t="s">
        <v>106</v>
      </c>
      <c r="K59" s="16">
        <v>353264.85</v>
      </c>
      <c r="L59" s="52"/>
      <c r="M59" s="129">
        <v>317336.85</v>
      </c>
      <c r="N59" s="194">
        <f t="shared" si="0"/>
        <v>89.82972690320025</v>
      </c>
    </row>
    <row r="60" spans="1:14" ht="12.75">
      <c r="A60" s="22" t="s">
        <v>159</v>
      </c>
      <c r="B60" s="4"/>
      <c r="C60" s="4"/>
      <c r="D60" s="4"/>
      <c r="E60" s="4"/>
      <c r="F60" s="3" t="s">
        <v>45</v>
      </c>
      <c r="G60" s="35" t="s">
        <v>23</v>
      </c>
      <c r="H60" s="35" t="s">
        <v>123</v>
      </c>
      <c r="I60" s="51" t="s">
        <v>160</v>
      </c>
      <c r="J60" s="51"/>
      <c r="K60" s="15">
        <v>1492.15</v>
      </c>
      <c r="L60" s="52"/>
      <c r="M60" s="125">
        <f>M61</f>
        <v>1492.15</v>
      </c>
      <c r="N60" s="194">
        <f t="shared" si="0"/>
        <v>100</v>
      </c>
    </row>
    <row r="61" spans="1:14" ht="12.75">
      <c r="A61" s="22" t="s">
        <v>112</v>
      </c>
      <c r="B61" s="4"/>
      <c r="C61" s="4"/>
      <c r="D61" s="4"/>
      <c r="E61" s="4"/>
      <c r="F61" s="3" t="s">
        <v>45</v>
      </c>
      <c r="G61" s="35" t="s">
        <v>23</v>
      </c>
      <c r="H61" s="35" t="s">
        <v>123</v>
      </c>
      <c r="I61" s="51" t="s">
        <v>160</v>
      </c>
      <c r="J61" s="51" t="s">
        <v>104</v>
      </c>
      <c r="K61" s="16">
        <v>1492.15</v>
      </c>
      <c r="L61" s="52"/>
      <c r="M61" s="141">
        <v>1492.15</v>
      </c>
      <c r="N61" s="194">
        <f t="shared" si="0"/>
        <v>100</v>
      </c>
    </row>
    <row r="62" spans="1:14" ht="21.75" customHeight="1">
      <c r="A62" s="22" t="s">
        <v>54</v>
      </c>
      <c r="B62" s="4"/>
      <c r="C62" s="4"/>
      <c r="D62" s="4"/>
      <c r="E62" s="4"/>
      <c r="F62" s="3" t="s">
        <v>45</v>
      </c>
      <c r="G62" s="35" t="s">
        <v>23</v>
      </c>
      <c r="H62" s="35" t="s">
        <v>124</v>
      </c>
      <c r="I62" s="35"/>
      <c r="J62" s="35"/>
      <c r="K62" s="15">
        <f>K65+K67</f>
        <v>1066957.66</v>
      </c>
      <c r="L62" s="16" t="e">
        <f>#REF!</f>
        <v>#REF!</v>
      </c>
      <c r="M62" s="190">
        <f>M65+M67</f>
        <v>1066957.66</v>
      </c>
      <c r="N62" s="194">
        <f t="shared" si="0"/>
        <v>100</v>
      </c>
    </row>
    <row r="63" spans="1:14" ht="39" customHeight="1">
      <c r="A63" s="22" t="s">
        <v>50</v>
      </c>
      <c r="B63" s="4"/>
      <c r="C63" s="4"/>
      <c r="D63" s="4"/>
      <c r="E63" s="4"/>
      <c r="F63" s="3" t="s">
        <v>45</v>
      </c>
      <c r="G63" s="35" t="s">
        <v>23</v>
      </c>
      <c r="H63" s="35" t="s">
        <v>124</v>
      </c>
      <c r="I63" s="35" t="s">
        <v>46</v>
      </c>
      <c r="J63" s="35"/>
      <c r="K63" s="16">
        <f>K64</f>
        <v>1066957.66</v>
      </c>
      <c r="L63" s="16">
        <f>L64</f>
        <v>0</v>
      </c>
      <c r="M63" s="16">
        <f>M64</f>
        <v>1066957.66</v>
      </c>
      <c r="N63" s="194"/>
    </row>
    <row r="64" spans="1:14" ht="13.5" customHeight="1">
      <c r="A64" s="22" t="s">
        <v>51</v>
      </c>
      <c r="B64" s="4"/>
      <c r="C64" s="4"/>
      <c r="D64" s="4"/>
      <c r="E64" s="4"/>
      <c r="F64" s="3" t="s">
        <v>45</v>
      </c>
      <c r="G64" s="35" t="s">
        <v>23</v>
      </c>
      <c r="H64" s="35" t="s">
        <v>124</v>
      </c>
      <c r="I64" s="35" t="s">
        <v>47</v>
      </c>
      <c r="J64" s="35"/>
      <c r="K64" s="16">
        <f>K65+K67</f>
        <v>1066957.66</v>
      </c>
      <c r="L64" s="16">
        <f>L65+L67</f>
        <v>0</v>
      </c>
      <c r="M64" s="16">
        <f>M65+M67</f>
        <v>1066957.66</v>
      </c>
      <c r="N64" s="194"/>
    </row>
    <row r="65" spans="1:14" ht="12.75">
      <c r="A65" s="22" t="s">
        <v>148</v>
      </c>
      <c r="B65" s="4"/>
      <c r="C65" s="4"/>
      <c r="D65" s="4"/>
      <c r="E65" s="4"/>
      <c r="F65" s="3" t="s">
        <v>45</v>
      </c>
      <c r="G65" s="35" t="s">
        <v>23</v>
      </c>
      <c r="H65" s="35" t="s">
        <v>124</v>
      </c>
      <c r="I65" s="35" t="s">
        <v>94</v>
      </c>
      <c r="J65" s="35"/>
      <c r="K65" s="16">
        <f>K66</f>
        <v>822062.19</v>
      </c>
      <c r="L65" s="16">
        <f>L66+L68</f>
        <v>0</v>
      </c>
      <c r="M65" s="117">
        <f>M66</f>
        <v>822062.19</v>
      </c>
      <c r="N65" s="194"/>
    </row>
    <row r="66" spans="1:14" ht="12.75">
      <c r="A66" s="22" t="s">
        <v>97</v>
      </c>
      <c r="B66" s="4"/>
      <c r="C66" s="4"/>
      <c r="D66" s="4"/>
      <c r="E66" s="4"/>
      <c r="F66" s="3" t="s">
        <v>45</v>
      </c>
      <c r="G66" s="35" t="s">
        <v>23</v>
      </c>
      <c r="H66" s="35" t="s">
        <v>124</v>
      </c>
      <c r="I66" s="35" t="s">
        <v>94</v>
      </c>
      <c r="J66" s="35" t="s">
        <v>95</v>
      </c>
      <c r="K66" s="16">
        <v>822062.19</v>
      </c>
      <c r="L66" s="12"/>
      <c r="M66" s="117">
        <v>822062.19</v>
      </c>
      <c r="N66" s="195">
        <f>M66/K66*100</f>
        <v>100</v>
      </c>
    </row>
    <row r="67" spans="1:14" ht="23.25" customHeight="1">
      <c r="A67" s="50" t="s">
        <v>174</v>
      </c>
      <c r="B67" s="155"/>
      <c r="C67" s="155"/>
      <c r="D67" s="155"/>
      <c r="E67" s="155"/>
      <c r="F67" s="150" t="s">
        <v>45</v>
      </c>
      <c r="G67" s="151" t="s">
        <v>23</v>
      </c>
      <c r="H67" s="151" t="s">
        <v>124</v>
      </c>
      <c r="I67" s="151" t="s">
        <v>144</v>
      </c>
      <c r="J67" s="47"/>
      <c r="K67" s="48">
        <f>K68</f>
        <v>244895.47</v>
      </c>
      <c r="L67" s="156"/>
      <c r="M67" s="117">
        <f>M68</f>
        <v>244895.47</v>
      </c>
      <c r="N67" s="196"/>
    </row>
    <row r="68" spans="1:14" s="154" customFormat="1" ht="12.75">
      <c r="A68" s="148" t="s">
        <v>98</v>
      </c>
      <c r="B68" s="149"/>
      <c r="C68" s="149"/>
      <c r="D68" s="149"/>
      <c r="E68" s="149"/>
      <c r="F68" s="150" t="s">
        <v>45</v>
      </c>
      <c r="G68" s="151" t="s">
        <v>23</v>
      </c>
      <c r="H68" s="151" t="s">
        <v>124</v>
      </c>
      <c r="I68" s="151" t="s">
        <v>144</v>
      </c>
      <c r="J68" s="151" t="s">
        <v>96</v>
      </c>
      <c r="K68" s="152">
        <v>244895.47</v>
      </c>
      <c r="L68" s="153"/>
      <c r="M68" s="117">
        <v>244895.47</v>
      </c>
      <c r="N68" s="196">
        <f>M68/K68*100</f>
        <v>100</v>
      </c>
    </row>
    <row r="69" spans="1:14" ht="12.75">
      <c r="A69" s="142" t="s">
        <v>10</v>
      </c>
      <c r="B69" s="143"/>
      <c r="C69" s="143"/>
      <c r="D69" s="143"/>
      <c r="E69" s="143"/>
      <c r="F69" s="144" t="s">
        <v>45</v>
      </c>
      <c r="G69" s="145" t="s">
        <v>37</v>
      </c>
      <c r="H69" s="145"/>
      <c r="I69" s="145"/>
      <c r="J69" s="145"/>
      <c r="K69" s="146">
        <v>84000</v>
      </c>
      <c r="L69" s="146" t="e">
        <f>#REF!</f>
        <v>#REF!</v>
      </c>
      <c r="M69" s="147">
        <v>0</v>
      </c>
      <c r="N69" s="196">
        <f>M69/K69*100</f>
        <v>0</v>
      </c>
    </row>
    <row r="70" spans="1:14" ht="12.75">
      <c r="A70" s="22" t="s">
        <v>65</v>
      </c>
      <c r="B70" s="4"/>
      <c r="C70" s="4"/>
      <c r="D70" s="4"/>
      <c r="E70" s="4"/>
      <c r="F70" s="3" t="s">
        <v>45</v>
      </c>
      <c r="G70" s="35" t="s">
        <v>37</v>
      </c>
      <c r="H70" s="35" t="s">
        <v>126</v>
      </c>
      <c r="I70" s="35"/>
      <c r="J70" s="35"/>
      <c r="K70" s="16">
        <v>84000</v>
      </c>
      <c r="L70" s="16" t="e">
        <f>#REF!</f>
        <v>#REF!</v>
      </c>
      <c r="M70" s="44">
        <v>0</v>
      </c>
      <c r="N70" s="194"/>
    </row>
    <row r="71" spans="1:14" ht="12.75">
      <c r="A71" s="22" t="s">
        <v>56</v>
      </c>
      <c r="B71" s="4"/>
      <c r="C71" s="4"/>
      <c r="D71" s="4"/>
      <c r="E71" s="4"/>
      <c r="F71" s="3" t="s">
        <v>45</v>
      </c>
      <c r="G71" s="35" t="s">
        <v>37</v>
      </c>
      <c r="H71" s="35" t="s">
        <v>126</v>
      </c>
      <c r="I71" s="35" t="s">
        <v>57</v>
      </c>
      <c r="J71" s="35"/>
      <c r="K71" s="16">
        <v>84000</v>
      </c>
      <c r="L71" s="16">
        <f>L72</f>
        <v>0</v>
      </c>
      <c r="M71" s="44">
        <v>0</v>
      </c>
      <c r="N71" s="194"/>
    </row>
    <row r="72" spans="1:14" ht="12.75">
      <c r="A72" s="22" t="s">
        <v>112</v>
      </c>
      <c r="B72" s="4"/>
      <c r="C72" s="4"/>
      <c r="D72" s="4"/>
      <c r="E72" s="4"/>
      <c r="F72" s="3" t="s">
        <v>45</v>
      </c>
      <c r="G72" s="35" t="s">
        <v>37</v>
      </c>
      <c r="H72" s="35" t="s">
        <v>126</v>
      </c>
      <c r="I72" s="35" t="s">
        <v>57</v>
      </c>
      <c r="J72" s="35" t="s">
        <v>104</v>
      </c>
      <c r="K72" s="16">
        <v>84000</v>
      </c>
      <c r="L72" s="12"/>
      <c r="M72" s="117">
        <v>0</v>
      </c>
      <c r="N72" s="194">
        <f>M72/K72*100</f>
        <v>0</v>
      </c>
    </row>
    <row r="73" spans="1:14" ht="12.75">
      <c r="A73" s="22" t="s">
        <v>175</v>
      </c>
      <c r="B73" s="4"/>
      <c r="C73" s="4"/>
      <c r="D73" s="4"/>
      <c r="E73" s="4"/>
      <c r="F73" s="3" t="s">
        <v>45</v>
      </c>
      <c r="G73" s="35" t="s">
        <v>37</v>
      </c>
      <c r="H73" s="35" t="s">
        <v>126</v>
      </c>
      <c r="I73" s="35" t="s">
        <v>57</v>
      </c>
      <c r="J73" s="35" t="s">
        <v>176</v>
      </c>
      <c r="K73" s="16">
        <v>0</v>
      </c>
      <c r="L73" s="12"/>
      <c r="M73" s="121">
        <v>0</v>
      </c>
      <c r="N73" s="194"/>
    </row>
    <row r="74" spans="1:14" ht="12.75">
      <c r="A74" s="21" t="s">
        <v>36</v>
      </c>
      <c r="B74" s="6"/>
      <c r="C74" s="6"/>
      <c r="D74" s="6"/>
      <c r="E74" s="6"/>
      <c r="F74" s="7" t="s">
        <v>45</v>
      </c>
      <c r="G74" s="34" t="s">
        <v>30</v>
      </c>
      <c r="H74" s="34"/>
      <c r="I74" s="34"/>
      <c r="J74" s="34"/>
      <c r="K74" s="15">
        <f>K75+K80+K94</f>
        <v>3083339</v>
      </c>
      <c r="L74" s="15" t="e">
        <f>L75+L80+L94</f>
        <v>#REF!</v>
      </c>
      <c r="M74" s="15">
        <f>M75+M80+M94</f>
        <v>1465480.01</v>
      </c>
      <c r="N74" s="194">
        <f>M74/K74*100</f>
        <v>47.52899405482174</v>
      </c>
    </row>
    <row r="75" spans="1:14" ht="22.5" customHeight="1">
      <c r="A75" s="22" t="s">
        <v>66</v>
      </c>
      <c r="B75" s="4"/>
      <c r="C75" s="4"/>
      <c r="D75" s="4"/>
      <c r="E75" s="4"/>
      <c r="F75" s="3" t="s">
        <v>45</v>
      </c>
      <c r="G75" s="35" t="s">
        <v>30</v>
      </c>
      <c r="H75" s="35" t="s">
        <v>128</v>
      </c>
      <c r="I75" s="35"/>
      <c r="J75" s="35"/>
      <c r="K75" s="16">
        <v>70000</v>
      </c>
      <c r="L75" s="16" t="e">
        <f>#REF!</f>
        <v>#REF!</v>
      </c>
      <c r="M75" s="157">
        <f>M78</f>
        <v>40550</v>
      </c>
      <c r="N75" s="197"/>
    </row>
    <row r="76" spans="1:14" ht="13.5" customHeight="1">
      <c r="A76" s="22" t="s">
        <v>52</v>
      </c>
      <c r="B76" s="4"/>
      <c r="C76" s="4"/>
      <c r="D76" s="4"/>
      <c r="E76" s="4"/>
      <c r="F76" s="3" t="s">
        <v>45</v>
      </c>
      <c r="G76" s="35" t="s">
        <v>30</v>
      </c>
      <c r="H76" s="35" t="s">
        <v>128</v>
      </c>
      <c r="I76" s="35" t="s">
        <v>48</v>
      </c>
      <c r="J76" s="35"/>
      <c r="K76" s="16">
        <f>K77</f>
        <v>70000</v>
      </c>
      <c r="L76" s="16"/>
      <c r="M76" s="157"/>
      <c r="N76" s="197"/>
    </row>
    <row r="77" spans="1:14" ht="22.5" customHeight="1">
      <c r="A77" s="22" t="s">
        <v>53</v>
      </c>
      <c r="B77" s="4"/>
      <c r="C77" s="4"/>
      <c r="D77" s="4"/>
      <c r="E77" s="4"/>
      <c r="F77" s="3" t="s">
        <v>45</v>
      </c>
      <c r="G77" s="35" t="s">
        <v>30</v>
      </c>
      <c r="H77" s="35" t="s">
        <v>128</v>
      </c>
      <c r="I77" s="35" t="s">
        <v>49</v>
      </c>
      <c r="J77" s="35"/>
      <c r="K77" s="16">
        <f>K78</f>
        <v>70000</v>
      </c>
      <c r="L77" s="16"/>
      <c r="M77" s="157"/>
      <c r="N77" s="197"/>
    </row>
    <row r="78" spans="1:14" ht="12.75">
      <c r="A78" s="22" t="s">
        <v>171</v>
      </c>
      <c r="B78" s="4"/>
      <c r="C78" s="4"/>
      <c r="D78" s="4"/>
      <c r="E78" s="4"/>
      <c r="F78" s="3" t="s">
        <v>45</v>
      </c>
      <c r="G78" s="35" t="s">
        <v>30</v>
      </c>
      <c r="H78" s="35" t="s">
        <v>128</v>
      </c>
      <c r="I78" s="35" t="s">
        <v>101</v>
      </c>
      <c r="J78" s="35"/>
      <c r="K78" s="16">
        <v>70000</v>
      </c>
      <c r="L78" s="16">
        <f>L79</f>
        <v>0</v>
      </c>
      <c r="M78" s="44">
        <f>M79</f>
        <v>40550</v>
      </c>
      <c r="N78" s="191"/>
    </row>
    <row r="79" spans="1:14" ht="12.75">
      <c r="A79" s="22" t="s">
        <v>90</v>
      </c>
      <c r="B79" s="4"/>
      <c r="C79" s="4"/>
      <c r="D79" s="4"/>
      <c r="E79" s="4"/>
      <c r="F79" s="3" t="s">
        <v>45</v>
      </c>
      <c r="G79" s="35" t="s">
        <v>30</v>
      </c>
      <c r="H79" s="35" t="s">
        <v>128</v>
      </c>
      <c r="I79" s="35" t="s">
        <v>101</v>
      </c>
      <c r="J79" s="35" t="s">
        <v>89</v>
      </c>
      <c r="K79" s="16">
        <v>70000</v>
      </c>
      <c r="L79" s="12"/>
      <c r="M79" s="44">
        <v>40550</v>
      </c>
      <c r="N79" s="195">
        <f>M79/K79*100</f>
        <v>57.92857142857143</v>
      </c>
    </row>
    <row r="80" spans="1:14" ht="12.75">
      <c r="A80" s="22" t="s">
        <v>191</v>
      </c>
      <c r="B80" s="4"/>
      <c r="C80" s="4"/>
      <c r="D80" s="4"/>
      <c r="E80" s="4"/>
      <c r="F80" s="3" t="s">
        <v>45</v>
      </c>
      <c r="G80" s="35" t="s">
        <v>30</v>
      </c>
      <c r="H80" s="35" t="s">
        <v>127</v>
      </c>
      <c r="I80" s="35"/>
      <c r="J80" s="35"/>
      <c r="K80" s="16">
        <f>K83+K85+K92</f>
        <v>2892430</v>
      </c>
      <c r="L80" s="12"/>
      <c r="M80" s="118">
        <f>M83+M85</f>
        <v>1339175.01</v>
      </c>
      <c r="N80" s="198"/>
    </row>
    <row r="81" spans="1:14" ht="12.75">
      <c r="A81" s="22" t="s">
        <v>52</v>
      </c>
      <c r="B81" s="4"/>
      <c r="C81" s="4"/>
      <c r="D81" s="4"/>
      <c r="E81" s="4"/>
      <c r="F81" s="3" t="s">
        <v>45</v>
      </c>
      <c r="G81" s="35" t="s">
        <v>30</v>
      </c>
      <c r="H81" s="35" t="s">
        <v>127</v>
      </c>
      <c r="I81" s="35" t="s">
        <v>48</v>
      </c>
      <c r="J81" s="35"/>
      <c r="K81" s="16">
        <f>K82</f>
        <v>2822430</v>
      </c>
      <c r="L81" s="12"/>
      <c r="M81" s="112">
        <f>M82</f>
        <v>1339175.01</v>
      </c>
      <c r="N81" s="200"/>
    </row>
    <row r="82" spans="1:14" ht="25.5">
      <c r="A82" s="22" t="s">
        <v>53</v>
      </c>
      <c r="B82" s="4"/>
      <c r="C82" s="4"/>
      <c r="D82" s="4"/>
      <c r="E82" s="4"/>
      <c r="F82" s="3" t="s">
        <v>45</v>
      </c>
      <c r="G82" s="35" t="s">
        <v>30</v>
      </c>
      <c r="H82" s="35" t="s">
        <v>127</v>
      </c>
      <c r="I82" s="35" t="s">
        <v>49</v>
      </c>
      <c r="J82" s="35"/>
      <c r="K82" s="16">
        <f>K83+K85</f>
        <v>2822430</v>
      </c>
      <c r="L82" s="16" t="e">
        <f>L83+L85</f>
        <v>#REF!</v>
      </c>
      <c r="M82" s="16">
        <f>M83+M85</f>
        <v>1339175.01</v>
      </c>
      <c r="N82" s="200"/>
    </row>
    <row r="83" spans="1:14" ht="12.75" customHeight="1">
      <c r="A83" s="22" t="s">
        <v>107</v>
      </c>
      <c r="B83" s="4"/>
      <c r="C83" s="4"/>
      <c r="D83" s="4"/>
      <c r="E83" s="4"/>
      <c r="F83" s="3" t="s">
        <v>45</v>
      </c>
      <c r="G83" s="35" t="s">
        <v>30</v>
      </c>
      <c r="H83" s="35" t="s">
        <v>127</v>
      </c>
      <c r="I83" s="35" t="s">
        <v>99</v>
      </c>
      <c r="J83" s="35"/>
      <c r="K83" s="16">
        <v>116256</v>
      </c>
      <c r="L83" s="12"/>
      <c r="M83" s="206">
        <f>M84</f>
        <v>62856</v>
      </c>
      <c r="N83" s="197"/>
    </row>
    <row r="84" spans="1:14" ht="12.75">
      <c r="A84" s="22" t="s">
        <v>90</v>
      </c>
      <c r="B84" s="4"/>
      <c r="C84" s="4"/>
      <c r="D84" s="4"/>
      <c r="E84" s="4"/>
      <c r="F84" s="3" t="s">
        <v>45</v>
      </c>
      <c r="G84" s="35" t="s">
        <v>30</v>
      </c>
      <c r="H84" s="35" t="s">
        <v>127</v>
      </c>
      <c r="I84" s="35" t="s">
        <v>99</v>
      </c>
      <c r="J84" s="35" t="s">
        <v>89</v>
      </c>
      <c r="K84" s="16">
        <v>116256</v>
      </c>
      <c r="L84" s="12"/>
      <c r="M84" s="121">
        <v>62856</v>
      </c>
      <c r="N84" s="195">
        <f>M84/K84*100</f>
        <v>54.06688687035508</v>
      </c>
    </row>
    <row r="85" spans="1:14" ht="12.75">
      <c r="A85" s="22" t="s">
        <v>171</v>
      </c>
      <c r="B85" s="4"/>
      <c r="C85" s="4"/>
      <c r="D85" s="4"/>
      <c r="E85" s="4"/>
      <c r="F85" s="3" t="s">
        <v>45</v>
      </c>
      <c r="G85" s="35" t="s">
        <v>30</v>
      </c>
      <c r="H85" s="35" t="s">
        <v>127</v>
      </c>
      <c r="I85" s="35" t="s">
        <v>101</v>
      </c>
      <c r="J85" s="35"/>
      <c r="K85" s="15">
        <f>K86+K87+K88+K89+K90+K91</f>
        <v>2706174</v>
      </c>
      <c r="L85" s="16" t="e">
        <f>#REF!</f>
        <v>#REF!</v>
      </c>
      <c r="M85" s="43">
        <f>SUM(M86:M91)</f>
        <v>1276319.01</v>
      </c>
      <c r="N85" s="195">
        <f aca="true" t="shared" si="1" ref="N85:N100">M85/K85*100</f>
        <v>47.16322786339681</v>
      </c>
    </row>
    <row r="86" spans="1:14" ht="14.25" customHeight="1">
      <c r="A86" s="22" t="s">
        <v>111</v>
      </c>
      <c r="B86" s="4"/>
      <c r="C86" s="4"/>
      <c r="D86" s="4"/>
      <c r="E86" s="4"/>
      <c r="F86" s="3" t="s">
        <v>45</v>
      </c>
      <c r="G86" s="35" t="s">
        <v>30</v>
      </c>
      <c r="H86" s="35" t="s">
        <v>127</v>
      </c>
      <c r="I86" s="35" t="s">
        <v>101</v>
      </c>
      <c r="J86" s="35" t="s">
        <v>103</v>
      </c>
      <c r="K86" s="16">
        <v>1958000</v>
      </c>
      <c r="L86" s="12"/>
      <c r="M86" s="44">
        <v>688623.16</v>
      </c>
      <c r="N86" s="195">
        <f t="shared" si="1"/>
        <v>35.16972216547497</v>
      </c>
    </row>
    <row r="87" spans="1:14" ht="13.5" customHeight="1">
      <c r="A87" s="22" t="s">
        <v>108</v>
      </c>
      <c r="B87" s="4"/>
      <c r="C87" s="4"/>
      <c r="D87" s="4"/>
      <c r="E87" s="4"/>
      <c r="F87" s="3" t="s">
        <v>45</v>
      </c>
      <c r="G87" s="35" t="s">
        <v>30</v>
      </c>
      <c r="H87" s="35" t="s">
        <v>127</v>
      </c>
      <c r="I87" s="35" t="s">
        <v>101</v>
      </c>
      <c r="J87" s="35" t="s">
        <v>100</v>
      </c>
      <c r="K87" s="16">
        <v>162430</v>
      </c>
      <c r="L87" s="12"/>
      <c r="M87" s="44">
        <v>89638.49</v>
      </c>
      <c r="N87" s="195">
        <f t="shared" si="1"/>
        <v>55.185920088653575</v>
      </c>
    </row>
    <row r="88" spans="1:14" ht="14.25" customHeight="1">
      <c r="A88" s="22" t="s">
        <v>90</v>
      </c>
      <c r="B88" s="4"/>
      <c r="C88" s="4"/>
      <c r="D88" s="4"/>
      <c r="E88" s="4"/>
      <c r="F88" s="3" t="s">
        <v>45</v>
      </c>
      <c r="G88" s="35" t="s">
        <v>30</v>
      </c>
      <c r="H88" s="35" t="s">
        <v>127</v>
      </c>
      <c r="I88" s="35" t="s">
        <v>101</v>
      </c>
      <c r="J88" s="35" t="s">
        <v>89</v>
      </c>
      <c r="K88" s="16">
        <v>525744</v>
      </c>
      <c r="L88" s="12"/>
      <c r="M88" s="44">
        <v>452609.06</v>
      </c>
      <c r="N88" s="195">
        <f t="shared" si="1"/>
        <v>86.0892487598527</v>
      </c>
    </row>
    <row r="89" spans="1:14" ht="12.75" customHeight="1">
      <c r="A89" s="22" t="s">
        <v>112</v>
      </c>
      <c r="B89" s="4"/>
      <c r="C89" s="4"/>
      <c r="D89" s="4"/>
      <c r="E89" s="4"/>
      <c r="F89" s="3" t="s">
        <v>45</v>
      </c>
      <c r="G89" s="35" t="s">
        <v>30</v>
      </c>
      <c r="H89" s="35" t="s">
        <v>127</v>
      </c>
      <c r="I89" s="35" t="s">
        <v>101</v>
      </c>
      <c r="J89" s="35" t="s">
        <v>104</v>
      </c>
      <c r="K89" s="16">
        <v>23000</v>
      </c>
      <c r="L89" s="12"/>
      <c r="M89" s="118">
        <v>14290</v>
      </c>
      <c r="N89" s="195">
        <f t="shared" si="1"/>
        <v>62.1304347826087</v>
      </c>
    </row>
    <row r="90" spans="1:14" ht="15" customHeight="1">
      <c r="A90" s="22" t="s">
        <v>113</v>
      </c>
      <c r="B90" s="4"/>
      <c r="C90" s="4"/>
      <c r="D90" s="4"/>
      <c r="E90" s="4"/>
      <c r="F90" s="3" t="s">
        <v>45</v>
      </c>
      <c r="G90" s="35" t="s">
        <v>30</v>
      </c>
      <c r="H90" s="35" t="s">
        <v>127</v>
      </c>
      <c r="I90" s="35" t="s">
        <v>101</v>
      </c>
      <c r="J90" s="35" t="s">
        <v>105</v>
      </c>
      <c r="K90" s="16">
        <v>2640.96</v>
      </c>
      <c r="L90" s="12"/>
      <c r="M90" s="158">
        <v>2640.96</v>
      </c>
      <c r="N90" s="195">
        <f t="shared" si="1"/>
        <v>100</v>
      </c>
    </row>
    <row r="91" spans="1:14" ht="12" customHeight="1">
      <c r="A91" s="22" t="s">
        <v>114</v>
      </c>
      <c r="B91" s="4"/>
      <c r="C91" s="4"/>
      <c r="D91" s="4"/>
      <c r="E91" s="4"/>
      <c r="F91" s="3" t="s">
        <v>45</v>
      </c>
      <c r="G91" s="35" t="s">
        <v>30</v>
      </c>
      <c r="H91" s="35" t="s">
        <v>127</v>
      </c>
      <c r="I91" s="35" t="s">
        <v>101</v>
      </c>
      <c r="J91" s="35" t="s">
        <v>106</v>
      </c>
      <c r="K91" s="16">
        <v>34359.04</v>
      </c>
      <c r="L91" s="12"/>
      <c r="M91" s="158">
        <v>28517.34</v>
      </c>
      <c r="N91" s="195">
        <f t="shared" si="1"/>
        <v>82.99806979473233</v>
      </c>
    </row>
    <row r="92" spans="1:14" ht="11.25" customHeight="1">
      <c r="A92" s="22" t="s">
        <v>159</v>
      </c>
      <c r="B92" s="4"/>
      <c r="C92" s="4"/>
      <c r="D92" s="4"/>
      <c r="E92" s="4"/>
      <c r="F92" s="3" t="s">
        <v>45</v>
      </c>
      <c r="G92" s="35" t="s">
        <v>30</v>
      </c>
      <c r="H92" s="35" t="s">
        <v>127</v>
      </c>
      <c r="I92" s="35" t="s">
        <v>160</v>
      </c>
      <c r="J92" s="35"/>
      <c r="K92" s="16">
        <v>70000</v>
      </c>
      <c r="L92" s="12"/>
      <c r="M92" s="158">
        <v>0</v>
      </c>
      <c r="N92" s="195">
        <f t="shared" si="1"/>
        <v>0</v>
      </c>
    </row>
    <row r="93" spans="1:14" ht="14.25" customHeight="1">
      <c r="A93" s="22" t="s">
        <v>112</v>
      </c>
      <c r="B93" s="4"/>
      <c r="C93" s="4"/>
      <c r="D93" s="4"/>
      <c r="E93" s="4"/>
      <c r="F93" s="3" t="s">
        <v>45</v>
      </c>
      <c r="G93" s="35" t="s">
        <v>30</v>
      </c>
      <c r="H93" s="35" t="s">
        <v>127</v>
      </c>
      <c r="I93" s="35" t="s">
        <v>160</v>
      </c>
      <c r="J93" s="35" t="s">
        <v>104</v>
      </c>
      <c r="K93" s="16">
        <v>70000</v>
      </c>
      <c r="L93" s="12"/>
      <c r="M93" s="158">
        <v>0</v>
      </c>
      <c r="N93" s="195">
        <f t="shared" si="1"/>
        <v>0</v>
      </c>
    </row>
    <row r="94" spans="1:14" ht="12.75" customHeight="1">
      <c r="A94" s="22" t="s">
        <v>147</v>
      </c>
      <c r="B94" s="6"/>
      <c r="C94" s="6"/>
      <c r="D94" s="6"/>
      <c r="E94" s="6"/>
      <c r="F94" s="3" t="s">
        <v>45</v>
      </c>
      <c r="G94" s="35" t="s">
        <v>30</v>
      </c>
      <c r="H94" s="35" t="s">
        <v>202</v>
      </c>
      <c r="I94" s="35"/>
      <c r="J94" s="35"/>
      <c r="K94" s="44">
        <f>K95+K97</f>
        <v>120909</v>
      </c>
      <c r="L94" s="16"/>
      <c r="M94" s="44">
        <f>M95+M97</f>
        <v>85755</v>
      </c>
      <c r="N94" s="195">
        <f t="shared" si="1"/>
        <v>70.9252412971739</v>
      </c>
    </row>
    <row r="95" spans="1:14" ht="12.75" customHeight="1">
      <c r="A95" s="22" t="s">
        <v>148</v>
      </c>
      <c r="B95" s="6"/>
      <c r="C95" s="6"/>
      <c r="D95" s="6"/>
      <c r="E95" s="6"/>
      <c r="F95" s="3" t="s">
        <v>45</v>
      </c>
      <c r="G95" s="35" t="s">
        <v>30</v>
      </c>
      <c r="H95" s="35" t="s">
        <v>202</v>
      </c>
      <c r="I95" s="35" t="s">
        <v>94</v>
      </c>
      <c r="J95" s="35"/>
      <c r="K95" s="44">
        <f>K96</f>
        <v>86627.8</v>
      </c>
      <c r="L95" s="16"/>
      <c r="M95" s="44">
        <f>M96</f>
        <v>65864.06</v>
      </c>
      <c r="N95" s="195">
        <f t="shared" si="1"/>
        <v>76.0310893269828</v>
      </c>
    </row>
    <row r="96" spans="1:14" ht="12.75" customHeight="1">
      <c r="A96" s="22" t="s">
        <v>97</v>
      </c>
      <c r="B96" s="6"/>
      <c r="C96" s="6"/>
      <c r="D96" s="6"/>
      <c r="E96" s="6"/>
      <c r="F96" s="3" t="s">
        <v>45</v>
      </c>
      <c r="G96" s="35" t="s">
        <v>30</v>
      </c>
      <c r="H96" s="35" t="s">
        <v>202</v>
      </c>
      <c r="I96" s="35" t="s">
        <v>94</v>
      </c>
      <c r="J96" s="35" t="s">
        <v>95</v>
      </c>
      <c r="K96" s="44">
        <v>86627.8</v>
      </c>
      <c r="L96" s="16"/>
      <c r="M96" s="44">
        <v>65864.06</v>
      </c>
      <c r="N96" s="195">
        <f t="shared" si="1"/>
        <v>76.0310893269828</v>
      </c>
    </row>
    <row r="97" spans="1:14" ht="12.75" customHeight="1">
      <c r="A97" s="22" t="s">
        <v>149</v>
      </c>
      <c r="B97" s="6"/>
      <c r="C97" s="6"/>
      <c r="D97" s="6"/>
      <c r="E97" s="6"/>
      <c r="F97" s="3" t="s">
        <v>45</v>
      </c>
      <c r="G97" s="35" t="s">
        <v>30</v>
      </c>
      <c r="H97" s="35" t="s">
        <v>202</v>
      </c>
      <c r="I97" s="35" t="s">
        <v>144</v>
      </c>
      <c r="J97" s="35"/>
      <c r="K97" s="44">
        <f>K98</f>
        <v>34281.2</v>
      </c>
      <c r="L97" s="16"/>
      <c r="M97" s="44">
        <f>M98</f>
        <v>19890.94</v>
      </c>
      <c r="N97" s="195">
        <f t="shared" si="1"/>
        <v>58.022881346043896</v>
      </c>
    </row>
    <row r="98" spans="1:14" ht="12.75" customHeight="1">
      <c r="A98" s="22" t="s">
        <v>98</v>
      </c>
      <c r="B98" s="6"/>
      <c r="C98" s="6"/>
      <c r="D98" s="6"/>
      <c r="E98" s="6"/>
      <c r="F98" s="3" t="s">
        <v>45</v>
      </c>
      <c r="G98" s="35" t="s">
        <v>30</v>
      </c>
      <c r="H98" s="35" t="s">
        <v>202</v>
      </c>
      <c r="I98" s="35" t="s">
        <v>144</v>
      </c>
      <c r="J98" s="35" t="s">
        <v>96</v>
      </c>
      <c r="K98" s="44">
        <v>34281.2</v>
      </c>
      <c r="L98" s="16"/>
      <c r="M98" s="44">
        <v>19890.94</v>
      </c>
      <c r="N98" s="195">
        <f t="shared" si="1"/>
        <v>58.022881346043896</v>
      </c>
    </row>
    <row r="99" spans="1:14" ht="12.75">
      <c r="A99" s="21" t="s">
        <v>38</v>
      </c>
      <c r="B99" s="4"/>
      <c r="C99" s="4"/>
      <c r="D99" s="4"/>
      <c r="E99" s="4"/>
      <c r="F99" s="7" t="s">
        <v>45</v>
      </c>
      <c r="G99" s="34" t="s">
        <v>39</v>
      </c>
      <c r="H99" s="35"/>
      <c r="I99" s="35"/>
      <c r="J99" s="35"/>
      <c r="K99" s="15">
        <v>323669</v>
      </c>
      <c r="L99" s="15" t="e">
        <f>L100</f>
        <v>#REF!</v>
      </c>
      <c r="M99" s="43">
        <f>M100</f>
        <v>323669</v>
      </c>
      <c r="N99" s="195">
        <f t="shared" si="1"/>
        <v>100</v>
      </c>
    </row>
    <row r="100" spans="1:14" ht="12.75">
      <c r="A100" s="21" t="s">
        <v>58</v>
      </c>
      <c r="B100" s="4"/>
      <c r="C100" s="4"/>
      <c r="D100" s="4"/>
      <c r="E100" s="4"/>
      <c r="F100" s="7" t="s">
        <v>45</v>
      </c>
      <c r="G100" s="34" t="s">
        <v>40</v>
      </c>
      <c r="H100" s="35"/>
      <c r="I100" s="35"/>
      <c r="J100" s="35"/>
      <c r="K100" s="15">
        <v>323669</v>
      </c>
      <c r="L100" s="15" t="e">
        <f>L101</f>
        <v>#REF!</v>
      </c>
      <c r="M100" s="43">
        <f>M101</f>
        <v>323669</v>
      </c>
      <c r="N100" s="195">
        <f t="shared" si="1"/>
        <v>100</v>
      </c>
    </row>
    <row r="101" spans="1:14" ht="23.25" customHeight="1">
      <c r="A101" s="22" t="s">
        <v>59</v>
      </c>
      <c r="B101" s="4"/>
      <c r="C101" s="4"/>
      <c r="D101" s="4"/>
      <c r="E101" s="4"/>
      <c r="F101" s="3" t="s">
        <v>45</v>
      </c>
      <c r="G101" s="35" t="s">
        <v>40</v>
      </c>
      <c r="H101" s="35" t="s">
        <v>129</v>
      </c>
      <c r="I101" s="35"/>
      <c r="J101" s="35"/>
      <c r="K101" s="16">
        <v>323669</v>
      </c>
      <c r="L101" s="16" t="e">
        <f>#REF!</f>
        <v>#REF!</v>
      </c>
      <c r="M101" s="16">
        <f>M102</f>
        <v>323669</v>
      </c>
      <c r="N101" s="191"/>
    </row>
    <row r="102" spans="1:14" ht="25.5">
      <c r="A102" s="22" t="s">
        <v>93</v>
      </c>
      <c r="B102" s="4"/>
      <c r="C102" s="4"/>
      <c r="D102" s="4"/>
      <c r="E102" s="4"/>
      <c r="F102" s="3" t="s">
        <v>45</v>
      </c>
      <c r="G102" s="35" t="s">
        <v>40</v>
      </c>
      <c r="H102" s="35" t="s">
        <v>130</v>
      </c>
      <c r="I102" s="35" t="s">
        <v>47</v>
      </c>
      <c r="J102" s="35"/>
      <c r="K102" s="16">
        <v>323669</v>
      </c>
      <c r="L102" s="16" t="e">
        <f>#REF!+#REF!</f>
        <v>#REF!</v>
      </c>
      <c r="M102" s="44">
        <f>M103+M104</f>
        <v>323669</v>
      </c>
      <c r="N102" s="191"/>
    </row>
    <row r="103" spans="1:14" ht="12.75">
      <c r="A103" s="22" t="s">
        <v>97</v>
      </c>
      <c r="B103" s="4"/>
      <c r="C103" s="4"/>
      <c r="D103" s="4"/>
      <c r="E103" s="4"/>
      <c r="F103" s="3" t="s">
        <v>45</v>
      </c>
      <c r="G103" s="35" t="s">
        <v>40</v>
      </c>
      <c r="H103" s="35" t="s">
        <v>130</v>
      </c>
      <c r="I103" s="35" t="s">
        <v>94</v>
      </c>
      <c r="J103" s="35" t="s">
        <v>95</v>
      </c>
      <c r="K103" s="16">
        <v>250857.3</v>
      </c>
      <c r="L103" s="12"/>
      <c r="M103" s="122">
        <v>250857.3</v>
      </c>
      <c r="N103" s="195">
        <f>M103/K103*100</f>
        <v>100</v>
      </c>
    </row>
    <row r="104" spans="1:14" ht="12.75">
      <c r="A104" s="22" t="s">
        <v>98</v>
      </c>
      <c r="B104" s="4"/>
      <c r="C104" s="4"/>
      <c r="D104" s="4"/>
      <c r="E104" s="4"/>
      <c r="F104" s="3" t="s">
        <v>45</v>
      </c>
      <c r="G104" s="35" t="s">
        <v>40</v>
      </c>
      <c r="H104" s="35" t="s">
        <v>130</v>
      </c>
      <c r="I104" s="35" t="s">
        <v>144</v>
      </c>
      <c r="J104" s="35" t="s">
        <v>96</v>
      </c>
      <c r="K104" s="16">
        <v>72811.7</v>
      </c>
      <c r="L104" s="12"/>
      <c r="M104" s="141">
        <v>72811.7</v>
      </c>
      <c r="N104" s="195">
        <f>M104/K104*100</f>
        <v>100</v>
      </c>
    </row>
    <row r="105" spans="1:14" ht="12.75">
      <c r="A105" s="5" t="s">
        <v>13</v>
      </c>
      <c r="B105" s="4"/>
      <c r="C105" s="4"/>
      <c r="D105" s="4"/>
      <c r="E105" s="4"/>
      <c r="F105" s="7" t="s">
        <v>45</v>
      </c>
      <c r="G105" s="34" t="s">
        <v>26</v>
      </c>
      <c r="H105" s="35"/>
      <c r="I105" s="35"/>
      <c r="J105" s="35"/>
      <c r="K105" s="15">
        <v>85000</v>
      </c>
      <c r="L105" s="15" t="e">
        <f>L106</f>
        <v>#REF!</v>
      </c>
      <c r="M105" s="15">
        <f>M106</f>
        <v>18000</v>
      </c>
      <c r="N105" s="195">
        <f>M105/K105*100</f>
        <v>21.176470588235293</v>
      </c>
    </row>
    <row r="106" spans="1:14" ht="25.5">
      <c r="A106" s="21" t="s">
        <v>61</v>
      </c>
      <c r="B106" s="4"/>
      <c r="C106" s="4"/>
      <c r="D106" s="4"/>
      <c r="E106" s="4"/>
      <c r="F106" s="7" t="s">
        <v>45</v>
      </c>
      <c r="G106" s="34" t="s">
        <v>27</v>
      </c>
      <c r="H106" s="35"/>
      <c r="I106" s="35"/>
      <c r="J106" s="35"/>
      <c r="K106" s="15">
        <v>85000</v>
      </c>
      <c r="L106" s="15" t="e">
        <f>#REF!</f>
        <v>#REF!</v>
      </c>
      <c r="M106" s="43">
        <f>M107</f>
        <v>18000</v>
      </c>
      <c r="N106" s="191"/>
    </row>
    <row r="107" spans="1:14" ht="25.5">
      <c r="A107" s="22" t="s">
        <v>190</v>
      </c>
      <c r="B107" s="4"/>
      <c r="C107" s="4"/>
      <c r="D107" s="4"/>
      <c r="E107" s="4"/>
      <c r="F107" s="3" t="s">
        <v>45</v>
      </c>
      <c r="G107" s="35" t="s">
        <v>27</v>
      </c>
      <c r="H107" s="35" t="s">
        <v>131</v>
      </c>
      <c r="I107" s="35"/>
      <c r="J107" s="35"/>
      <c r="K107" s="16">
        <v>85000</v>
      </c>
      <c r="L107" s="16">
        <f>L108</f>
        <v>0</v>
      </c>
      <c r="M107" s="44">
        <f>M108</f>
        <v>18000</v>
      </c>
      <c r="N107" s="191"/>
    </row>
    <row r="108" spans="1:14" ht="14.25" customHeight="1">
      <c r="A108" s="22" t="s">
        <v>60</v>
      </c>
      <c r="B108" s="4"/>
      <c r="C108" s="4"/>
      <c r="D108" s="4"/>
      <c r="E108" s="4"/>
      <c r="F108" s="3" t="s">
        <v>45</v>
      </c>
      <c r="G108" s="35" t="s">
        <v>27</v>
      </c>
      <c r="H108" s="35" t="s">
        <v>131</v>
      </c>
      <c r="I108" s="35" t="s">
        <v>48</v>
      </c>
      <c r="J108" s="35"/>
      <c r="K108" s="16">
        <v>85000</v>
      </c>
      <c r="L108" s="16">
        <f>L113</f>
        <v>0</v>
      </c>
      <c r="M108" s="44">
        <f>M113</f>
        <v>18000</v>
      </c>
      <c r="N108" s="191"/>
    </row>
    <row r="109" spans="1:14" ht="12.75" hidden="1">
      <c r="A109" s="22"/>
      <c r="B109" s="4"/>
      <c r="C109" s="4"/>
      <c r="D109" s="4"/>
      <c r="E109" s="4"/>
      <c r="F109" s="3"/>
      <c r="G109" s="35"/>
      <c r="H109" s="35" t="s">
        <v>132</v>
      </c>
      <c r="I109" s="35"/>
      <c r="J109" s="35"/>
      <c r="K109" s="16">
        <v>0</v>
      </c>
      <c r="L109" s="12"/>
      <c r="M109" s="117"/>
      <c r="N109" s="191"/>
    </row>
    <row r="110" spans="1:14" ht="12.75" hidden="1">
      <c r="A110" s="22"/>
      <c r="B110" s="4"/>
      <c r="C110" s="4"/>
      <c r="D110" s="4"/>
      <c r="E110" s="4"/>
      <c r="F110" s="3"/>
      <c r="G110" s="35"/>
      <c r="H110" s="35" t="s">
        <v>133</v>
      </c>
      <c r="I110" s="35"/>
      <c r="J110" s="35"/>
      <c r="K110" s="16">
        <v>0</v>
      </c>
      <c r="L110" s="12"/>
      <c r="M110" s="117"/>
      <c r="N110" s="191"/>
    </row>
    <row r="111" spans="1:14" ht="12.75" hidden="1">
      <c r="A111" s="22"/>
      <c r="B111" s="4"/>
      <c r="C111" s="4"/>
      <c r="D111" s="4"/>
      <c r="E111" s="4"/>
      <c r="F111" s="3"/>
      <c r="G111" s="35"/>
      <c r="H111" s="35" t="s">
        <v>134</v>
      </c>
      <c r="I111" s="35"/>
      <c r="J111" s="35"/>
      <c r="K111" s="16">
        <v>0</v>
      </c>
      <c r="L111" s="12"/>
      <c r="M111" s="117"/>
      <c r="N111" s="191"/>
    </row>
    <row r="112" spans="1:14" ht="12.75" hidden="1">
      <c r="A112" s="22"/>
      <c r="B112" s="4"/>
      <c r="C112" s="4"/>
      <c r="D112" s="4"/>
      <c r="E112" s="4"/>
      <c r="F112" s="3"/>
      <c r="G112" s="35"/>
      <c r="H112" s="35" t="s">
        <v>135</v>
      </c>
      <c r="I112" s="35"/>
      <c r="J112" s="35"/>
      <c r="K112" s="16">
        <v>0</v>
      </c>
      <c r="L112" s="12"/>
      <c r="M112" s="117"/>
      <c r="N112" s="191"/>
    </row>
    <row r="113" spans="1:14" s="5" customFormat="1" ht="25.5">
      <c r="A113" s="22" t="s">
        <v>53</v>
      </c>
      <c r="B113" s="6"/>
      <c r="C113" s="6"/>
      <c r="D113" s="6"/>
      <c r="E113" s="6"/>
      <c r="F113" s="3" t="s">
        <v>45</v>
      </c>
      <c r="G113" s="35" t="s">
        <v>27</v>
      </c>
      <c r="H113" s="35" t="s">
        <v>131</v>
      </c>
      <c r="I113" s="35" t="s">
        <v>49</v>
      </c>
      <c r="J113" s="35"/>
      <c r="K113" s="16">
        <v>85000</v>
      </c>
      <c r="L113" s="16">
        <f>L114</f>
        <v>0</v>
      </c>
      <c r="M113" s="44">
        <f>M114</f>
        <v>18000</v>
      </c>
      <c r="N113" s="191"/>
    </row>
    <row r="114" spans="1:14" s="5" customFormat="1" ht="25.5">
      <c r="A114" s="22" t="s">
        <v>109</v>
      </c>
      <c r="B114" s="6"/>
      <c r="C114" s="6"/>
      <c r="D114" s="6"/>
      <c r="E114" s="6"/>
      <c r="F114" s="3" t="s">
        <v>45</v>
      </c>
      <c r="G114" s="35" t="s">
        <v>27</v>
      </c>
      <c r="H114" s="35" t="s">
        <v>131</v>
      </c>
      <c r="I114" s="35" t="s">
        <v>101</v>
      </c>
      <c r="J114" s="35"/>
      <c r="K114" s="16">
        <v>85000</v>
      </c>
      <c r="L114" s="16">
        <f>L116</f>
        <v>0</v>
      </c>
      <c r="M114" s="118">
        <f>M115+M116</f>
        <v>18000</v>
      </c>
      <c r="N114" s="191"/>
    </row>
    <row r="115" spans="1:14" s="5" customFormat="1" ht="12.75">
      <c r="A115" s="50" t="s">
        <v>108</v>
      </c>
      <c r="B115" s="6"/>
      <c r="C115" s="6"/>
      <c r="D115" s="6"/>
      <c r="E115" s="6"/>
      <c r="F115" s="3" t="s">
        <v>45</v>
      </c>
      <c r="G115" s="35" t="s">
        <v>27</v>
      </c>
      <c r="H115" s="35" t="s">
        <v>131</v>
      </c>
      <c r="I115" s="35" t="s">
        <v>101</v>
      </c>
      <c r="J115" s="35" t="s">
        <v>100</v>
      </c>
      <c r="K115" s="16">
        <v>18000</v>
      </c>
      <c r="L115" s="44"/>
      <c r="M115" s="193">
        <v>18000</v>
      </c>
      <c r="N115" s="194">
        <f>M115/K115*100</f>
        <v>100</v>
      </c>
    </row>
    <row r="116" spans="1:14" s="5" customFormat="1" ht="12.75">
      <c r="A116" s="50" t="s">
        <v>90</v>
      </c>
      <c r="B116" s="6"/>
      <c r="C116" s="6"/>
      <c r="D116" s="6"/>
      <c r="E116" s="6"/>
      <c r="F116" s="3" t="s">
        <v>45</v>
      </c>
      <c r="G116" s="35" t="s">
        <v>27</v>
      </c>
      <c r="H116" s="35" t="s">
        <v>131</v>
      </c>
      <c r="I116" s="35" t="s">
        <v>101</v>
      </c>
      <c r="J116" s="35" t="s">
        <v>89</v>
      </c>
      <c r="K116" s="16">
        <v>67000</v>
      </c>
      <c r="L116" s="43"/>
      <c r="M116" s="193">
        <v>0</v>
      </c>
      <c r="N116" s="194">
        <f>M116/K116*100</f>
        <v>0</v>
      </c>
    </row>
    <row r="117" spans="1:14" s="5" customFormat="1" ht="12.75">
      <c r="A117" s="40" t="s">
        <v>82</v>
      </c>
      <c r="B117" s="6"/>
      <c r="C117" s="6"/>
      <c r="D117" s="6"/>
      <c r="E117" s="6"/>
      <c r="F117" s="7" t="s">
        <v>45</v>
      </c>
      <c r="G117" s="34" t="s">
        <v>80</v>
      </c>
      <c r="H117" s="107"/>
      <c r="I117" s="34"/>
      <c r="J117" s="34"/>
      <c r="K117" s="15">
        <f>K118+K133</f>
        <v>668608</v>
      </c>
      <c r="L117" s="15" t="e">
        <f>L118+L133</f>
        <v>#REF!</v>
      </c>
      <c r="M117" s="43">
        <f>M118+M133</f>
        <v>568208</v>
      </c>
      <c r="N117" s="194">
        <f>M117/K117*100</f>
        <v>84.98372738585239</v>
      </c>
    </row>
    <row r="118" spans="1:14" s="5" customFormat="1" ht="12.75">
      <c r="A118" s="40" t="s">
        <v>83</v>
      </c>
      <c r="B118" s="6"/>
      <c r="C118" s="6"/>
      <c r="D118" s="6"/>
      <c r="E118" s="6"/>
      <c r="F118" s="7" t="s">
        <v>45</v>
      </c>
      <c r="G118" s="34" t="s">
        <v>81</v>
      </c>
      <c r="H118" s="107"/>
      <c r="I118" s="34"/>
      <c r="J118" s="34"/>
      <c r="K118" s="15">
        <f>K119+K124</f>
        <v>468608</v>
      </c>
      <c r="L118" s="15">
        <v>468608</v>
      </c>
      <c r="M118" s="43">
        <f>M119+M124</f>
        <v>418608</v>
      </c>
      <c r="N118" s="194">
        <f>M118/K118*100</f>
        <v>89.3301010652827</v>
      </c>
    </row>
    <row r="119" spans="1:14" s="5" customFormat="1" ht="13.5" customHeight="1">
      <c r="A119" s="41" t="s">
        <v>164</v>
      </c>
      <c r="B119" s="4"/>
      <c r="C119" s="4"/>
      <c r="D119" s="4"/>
      <c r="E119" s="4"/>
      <c r="F119" s="3" t="s">
        <v>45</v>
      </c>
      <c r="G119" s="35" t="s">
        <v>81</v>
      </c>
      <c r="H119" s="47" t="s">
        <v>136</v>
      </c>
      <c r="I119" s="35"/>
      <c r="J119" s="35"/>
      <c r="K119" s="16">
        <v>50000</v>
      </c>
      <c r="L119" s="16" t="e">
        <f>#REF!+#REF!</f>
        <v>#REF!</v>
      </c>
      <c r="M119" s="44">
        <v>0</v>
      </c>
      <c r="N119" s="191"/>
    </row>
    <row r="120" spans="1:14" s="5" customFormat="1" ht="13.5" customHeight="1">
      <c r="A120" s="22" t="s">
        <v>60</v>
      </c>
      <c r="B120" s="4"/>
      <c r="C120" s="4"/>
      <c r="D120" s="4"/>
      <c r="E120" s="4"/>
      <c r="F120" s="3" t="s">
        <v>45</v>
      </c>
      <c r="G120" s="35" t="s">
        <v>81</v>
      </c>
      <c r="H120" s="47" t="s">
        <v>136</v>
      </c>
      <c r="I120" s="35" t="s">
        <v>48</v>
      </c>
      <c r="J120" s="35"/>
      <c r="K120" s="16">
        <f aca="true" t="shared" si="2" ref="K120:M121">K121</f>
        <v>50000</v>
      </c>
      <c r="L120" s="16">
        <f t="shared" si="2"/>
        <v>0</v>
      </c>
      <c r="M120" s="16">
        <f t="shared" si="2"/>
        <v>0</v>
      </c>
      <c r="N120" s="191"/>
    </row>
    <row r="121" spans="1:14" s="5" customFormat="1" ht="25.5" customHeight="1">
      <c r="A121" s="22" t="s">
        <v>53</v>
      </c>
      <c r="B121" s="4"/>
      <c r="C121" s="4"/>
      <c r="D121" s="4"/>
      <c r="E121" s="4"/>
      <c r="F121" s="3" t="s">
        <v>45</v>
      </c>
      <c r="G121" s="35" t="s">
        <v>81</v>
      </c>
      <c r="H121" s="47" t="s">
        <v>136</v>
      </c>
      <c r="I121" s="35" t="s">
        <v>49</v>
      </c>
      <c r="J121" s="35"/>
      <c r="K121" s="16">
        <f t="shared" si="2"/>
        <v>50000</v>
      </c>
      <c r="L121" s="16">
        <f t="shared" si="2"/>
        <v>0</v>
      </c>
      <c r="M121" s="16">
        <f t="shared" si="2"/>
        <v>0</v>
      </c>
      <c r="N121" s="191"/>
    </row>
    <row r="122" spans="1:14" s="5" customFormat="1" ht="12.75">
      <c r="A122" s="22" t="s">
        <v>162</v>
      </c>
      <c r="B122" s="6"/>
      <c r="C122" s="6"/>
      <c r="D122" s="6"/>
      <c r="E122" s="6"/>
      <c r="F122" s="3" t="s">
        <v>45</v>
      </c>
      <c r="G122" s="35" t="s">
        <v>81</v>
      </c>
      <c r="H122" s="47" t="s">
        <v>136</v>
      </c>
      <c r="I122" s="35" t="s">
        <v>101</v>
      </c>
      <c r="J122" s="35"/>
      <c r="K122" s="16">
        <v>50000</v>
      </c>
      <c r="L122" s="16">
        <f>L123</f>
        <v>0</v>
      </c>
      <c r="M122" s="44">
        <v>0</v>
      </c>
      <c r="N122" s="191"/>
    </row>
    <row r="123" spans="1:14" s="5" customFormat="1" ht="12.75">
      <c r="A123" s="22" t="s">
        <v>151</v>
      </c>
      <c r="B123" s="6"/>
      <c r="C123" s="6"/>
      <c r="D123" s="6"/>
      <c r="E123" s="6"/>
      <c r="F123" s="3" t="s">
        <v>45</v>
      </c>
      <c r="G123" s="35" t="s">
        <v>81</v>
      </c>
      <c r="H123" s="47" t="s">
        <v>136</v>
      </c>
      <c r="I123" s="35" t="s">
        <v>101</v>
      </c>
      <c r="J123" s="35" t="s">
        <v>100</v>
      </c>
      <c r="K123" s="16">
        <v>50000</v>
      </c>
      <c r="L123" s="43"/>
      <c r="M123" s="121">
        <v>0</v>
      </c>
      <c r="N123" s="191">
        <f>M123/K123*100</f>
        <v>0</v>
      </c>
    </row>
    <row r="124" spans="1:14" s="5" customFormat="1" ht="12.75">
      <c r="A124" s="50" t="s">
        <v>161</v>
      </c>
      <c r="B124" s="6"/>
      <c r="C124" s="6"/>
      <c r="D124" s="6"/>
      <c r="E124" s="6"/>
      <c r="F124" s="3" t="s">
        <v>45</v>
      </c>
      <c r="G124" s="35" t="s">
        <v>81</v>
      </c>
      <c r="H124" s="47" t="s">
        <v>163</v>
      </c>
      <c r="I124" s="35"/>
      <c r="J124" s="35"/>
      <c r="K124" s="16">
        <v>418608</v>
      </c>
      <c r="L124" s="16">
        <f>L127</f>
        <v>0</v>
      </c>
      <c r="M124" s="44">
        <f>M127+M129+M131</f>
        <v>418608</v>
      </c>
      <c r="N124" s="191"/>
    </row>
    <row r="125" spans="1:14" s="5" customFormat="1" ht="12.75">
      <c r="A125" s="22" t="s">
        <v>60</v>
      </c>
      <c r="B125" s="6"/>
      <c r="C125" s="6"/>
      <c r="D125" s="6"/>
      <c r="E125" s="6"/>
      <c r="F125" s="3" t="s">
        <v>45</v>
      </c>
      <c r="G125" s="35" t="s">
        <v>81</v>
      </c>
      <c r="H125" s="47" t="s">
        <v>163</v>
      </c>
      <c r="I125" s="35" t="s">
        <v>48</v>
      </c>
      <c r="J125" s="35"/>
      <c r="K125" s="16">
        <f aca="true" t="shared" si="3" ref="K125:M126">K126</f>
        <v>199758.36</v>
      </c>
      <c r="L125" s="16">
        <f t="shared" si="3"/>
        <v>0</v>
      </c>
      <c r="M125" s="16">
        <f t="shared" si="3"/>
        <v>199758.36</v>
      </c>
      <c r="N125" s="191"/>
    </row>
    <row r="126" spans="1:14" s="5" customFormat="1" ht="25.5">
      <c r="A126" s="22" t="s">
        <v>53</v>
      </c>
      <c r="B126" s="6"/>
      <c r="C126" s="6"/>
      <c r="D126" s="6"/>
      <c r="E126" s="6"/>
      <c r="F126" s="3" t="s">
        <v>45</v>
      </c>
      <c r="G126" s="35" t="s">
        <v>81</v>
      </c>
      <c r="H126" s="47" t="s">
        <v>163</v>
      </c>
      <c r="I126" s="35" t="s">
        <v>49</v>
      </c>
      <c r="J126" s="35"/>
      <c r="K126" s="16">
        <f t="shared" si="3"/>
        <v>199758.36</v>
      </c>
      <c r="L126" s="16">
        <f t="shared" si="3"/>
        <v>0</v>
      </c>
      <c r="M126" s="16">
        <f t="shared" si="3"/>
        <v>199758.36</v>
      </c>
      <c r="N126" s="191"/>
    </row>
    <row r="127" spans="1:14" s="5" customFormat="1" ht="12.75">
      <c r="A127" s="22" t="s">
        <v>162</v>
      </c>
      <c r="B127" s="6"/>
      <c r="C127" s="6"/>
      <c r="D127" s="6"/>
      <c r="E127" s="6"/>
      <c r="F127" s="3" t="s">
        <v>45</v>
      </c>
      <c r="G127" s="35" t="s">
        <v>81</v>
      </c>
      <c r="H127" s="47" t="s">
        <v>163</v>
      </c>
      <c r="I127" s="35" t="s">
        <v>101</v>
      </c>
      <c r="J127" s="35"/>
      <c r="K127" s="16">
        <v>199758.36</v>
      </c>
      <c r="L127" s="16">
        <f>L128</f>
        <v>0</v>
      </c>
      <c r="M127" s="44">
        <f>M128</f>
        <v>199758.36</v>
      </c>
      <c r="N127" s="191"/>
    </row>
    <row r="128" spans="1:14" s="5" customFormat="1" ht="12.75">
      <c r="A128" s="22" t="s">
        <v>151</v>
      </c>
      <c r="B128" s="6"/>
      <c r="C128" s="6"/>
      <c r="D128" s="6"/>
      <c r="E128" s="6"/>
      <c r="F128" s="3" t="s">
        <v>45</v>
      </c>
      <c r="G128" s="35" t="s">
        <v>81</v>
      </c>
      <c r="H128" s="47" t="s">
        <v>163</v>
      </c>
      <c r="I128" s="35" t="s">
        <v>101</v>
      </c>
      <c r="J128" s="35" t="s">
        <v>100</v>
      </c>
      <c r="K128" s="16">
        <v>199758.36</v>
      </c>
      <c r="L128" s="43"/>
      <c r="M128" s="122">
        <v>199758.36</v>
      </c>
      <c r="N128" s="199">
        <f>M128/K128*100</f>
        <v>100</v>
      </c>
    </row>
    <row r="129" spans="1:14" s="5" customFormat="1" ht="38.25">
      <c r="A129" s="50" t="s">
        <v>197</v>
      </c>
      <c r="B129" s="6"/>
      <c r="C129" s="6"/>
      <c r="D129" s="6"/>
      <c r="E129" s="6"/>
      <c r="F129" s="3" t="s">
        <v>45</v>
      </c>
      <c r="G129" s="35" t="s">
        <v>81</v>
      </c>
      <c r="H129" s="47" t="s">
        <v>163</v>
      </c>
      <c r="I129" s="35" t="s">
        <v>117</v>
      </c>
      <c r="J129" s="35"/>
      <c r="K129" s="16">
        <v>135699.05</v>
      </c>
      <c r="L129" s="43"/>
      <c r="M129" s="158">
        <f>M130</f>
        <v>135699.05</v>
      </c>
      <c r="N129" s="199">
        <f>M129/K129*100</f>
        <v>100</v>
      </c>
    </row>
    <row r="130" spans="1:14" s="5" customFormat="1" ht="12.75">
      <c r="A130" s="50" t="s">
        <v>196</v>
      </c>
      <c r="B130" s="6"/>
      <c r="C130" s="6"/>
      <c r="D130" s="6"/>
      <c r="E130" s="6"/>
      <c r="F130" s="3" t="s">
        <v>45</v>
      </c>
      <c r="G130" s="35" t="s">
        <v>81</v>
      </c>
      <c r="H130" s="47" t="s">
        <v>163</v>
      </c>
      <c r="I130" s="35" t="s">
        <v>117</v>
      </c>
      <c r="J130" s="35" t="s">
        <v>115</v>
      </c>
      <c r="K130" s="16">
        <v>135699.05</v>
      </c>
      <c r="L130" s="43"/>
      <c r="M130" s="158">
        <v>135699.05</v>
      </c>
      <c r="N130" s="200"/>
    </row>
    <row r="131" spans="1:14" s="5" customFormat="1" ht="12.75">
      <c r="A131" s="50" t="s">
        <v>181</v>
      </c>
      <c r="B131" s="6"/>
      <c r="C131" s="6"/>
      <c r="D131" s="6"/>
      <c r="E131" s="6"/>
      <c r="F131" s="3" t="s">
        <v>45</v>
      </c>
      <c r="G131" s="35" t="s">
        <v>81</v>
      </c>
      <c r="H131" s="47" t="s">
        <v>163</v>
      </c>
      <c r="I131" s="35" t="s">
        <v>182</v>
      </c>
      <c r="J131" s="35"/>
      <c r="K131" s="16">
        <v>83150.59</v>
      </c>
      <c r="L131" s="43"/>
      <c r="M131" s="180">
        <f>M132</f>
        <v>83150.59</v>
      </c>
      <c r="N131" s="201">
        <f>M131/K131*100</f>
        <v>100</v>
      </c>
    </row>
    <row r="132" spans="1:14" s="5" customFormat="1" ht="12.75">
      <c r="A132" s="50" t="s">
        <v>196</v>
      </c>
      <c r="B132" s="6"/>
      <c r="C132" s="6"/>
      <c r="D132" s="6"/>
      <c r="E132" s="6"/>
      <c r="F132" s="3" t="s">
        <v>45</v>
      </c>
      <c r="G132" s="35" t="s">
        <v>81</v>
      </c>
      <c r="H132" s="47" t="s">
        <v>163</v>
      </c>
      <c r="I132" s="35" t="s">
        <v>182</v>
      </c>
      <c r="J132" s="35" t="s">
        <v>115</v>
      </c>
      <c r="K132" s="16">
        <v>83150.59</v>
      </c>
      <c r="L132" s="43"/>
      <c r="M132" s="158">
        <v>83150.59</v>
      </c>
      <c r="N132" s="200"/>
    </row>
    <row r="133" spans="1:14" s="5" customFormat="1" ht="12.75">
      <c r="A133" s="40" t="s">
        <v>85</v>
      </c>
      <c r="B133" s="6"/>
      <c r="C133" s="6"/>
      <c r="D133" s="6"/>
      <c r="E133" s="6"/>
      <c r="F133" s="7" t="s">
        <v>45</v>
      </c>
      <c r="G133" s="34" t="s">
        <v>84</v>
      </c>
      <c r="H133" s="107"/>
      <c r="I133" s="34"/>
      <c r="J133" s="34"/>
      <c r="K133" s="15">
        <v>200000</v>
      </c>
      <c r="L133" s="15" t="e">
        <f>#REF!+#REF!</f>
        <v>#REF!</v>
      </c>
      <c r="M133" s="146">
        <f>M134</f>
        <v>149600</v>
      </c>
      <c r="N133" s="197">
        <f>M133/K133*100</f>
        <v>74.8</v>
      </c>
    </row>
    <row r="134" spans="1:14" s="5" customFormat="1" ht="25.5">
      <c r="A134" s="50" t="s">
        <v>166</v>
      </c>
      <c r="B134" s="6"/>
      <c r="C134" s="6"/>
      <c r="D134" s="6"/>
      <c r="E134" s="6"/>
      <c r="F134" s="3" t="s">
        <v>45</v>
      </c>
      <c r="G134" s="35" t="s">
        <v>84</v>
      </c>
      <c r="H134" s="47" t="s">
        <v>165</v>
      </c>
      <c r="I134" s="35"/>
      <c r="J134" s="35"/>
      <c r="K134" s="16">
        <v>200000</v>
      </c>
      <c r="L134" s="16" t="e">
        <f>L137</f>
        <v>#REF!</v>
      </c>
      <c r="M134" s="44">
        <f>M137</f>
        <v>149600</v>
      </c>
      <c r="N134" s="191"/>
    </row>
    <row r="135" spans="1:14" s="5" customFormat="1" ht="12.75">
      <c r="A135" s="22" t="s">
        <v>60</v>
      </c>
      <c r="B135" s="6"/>
      <c r="C135" s="6"/>
      <c r="D135" s="6"/>
      <c r="E135" s="6"/>
      <c r="F135" s="3" t="s">
        <v>45</v>
      </c>
      <c r="G135" s="35" t="s">
        <v>84</v>
      </c>
      <c r="H135" s="47" t="s">
        <v>165</v>
      </c>
      <c r="I135" s="35" t="s">
        <v>48</v>
      </c>
      <c r="J135" s="35"/>
      <c r="K135" s="16">
        <f aca="true" t="shared" si="4" ref="K135:M136">K136</f>
        <v>200000</v>
      </c>
      <c r="L135" s="16" t="e">
        <f t="shared" si="4"/>
        <v>#REF!</v>
      </c>
      <c r="M135" s="16">
        <f t="shared" si="4"/>
        <v>149600</v>
      </c>
      <c r="N135" s="191"/>
    </row>
    <row r="136" spans="1:14" s="5" customFormat="1" ht="25.5">
      <c r="A136" s="22" t="s">
        <v>53</v>
      </c>
      <c r="B136" s="6"/>
      <c r="C136" s="6"/>
      <c r="D136" s="6"/>
      <c r="E136" s="6"/>
      <c r="F136" s="3" t="s">
        <v>45</v>
      </c>
      <c r="G136" s="35" t="s">
        <v>84</v>
      </c>
      <c r="H136" s="47" t="s">
        <v>165</v>
      </c>
      <c r="I136" s="35" t="s">
        <v>49</v>
      </c>
      <c r="J136" s="35"/>
      <c r="K136" s="16">
        <f t="shared" si="4"/>
        <v>200000</v>
      </c>
      <c r="L136" s="16" t="e">
        <f t="shared" si="4"/>
        <v>#REF!</v>
      </c>
      <c r="M136" s="16">
        <f t="shared" si="4"/>
        <v>149600</v>
      </c>
      <c r="N136" s="191"/>
    </row>
    <row r="137" spans="1:14" s="5" customFormat="1" ht="12.75">
      <c r="A137" s="22" t="s">
        <v>162</v>
      </c>
      <c r="B137" s="6"/>
      <c r="C137" s="6"/>
      <c r="D137" s="6"/>
      <c r="E137" s="6"/>
      <c r="F137" s="3" t="s">
        <v>45</v>
      </c>
      <c r="G137" s="35" t="s">
        <v>84</v>
      </c>
      <c r="H137" s="47" t="s">
        <v>165</v>
      </c>
      <c r="I137" s="35" t="s">
        <v>101</v>
      </c>
      <c r="J137" s="35"/>
      <c r="K137" s="16">
        <v>200000</v>
      </c>
      <c r="L137" s="16" t="e">
        <f>L138</f>
        <v>#REF!</v>
      </c>
      <c r="M137" s="44">
        <f>M138</f>
        <v>149600</v>
      </c>
      <c r="N137" s="191"/>
    </row>
    <row r="138" spans="1:14" s="5" customFormat="1" ht="12.75">
      <c r="A138" s="50" t="s">
        <v>90</v>
      </c>
      <c r="B138" s="6"/>
      <c r="C138" s="6"/>
      <c r="D138" s="6"/>
      <c r="E138" s="6"/>
      <c r="F138" s="3" t="s">
        <v>45</v>
      </c>
      <c r="G138" s="35" t="s">
        <v>84</v>
      </c>
      <c r="H138" s="47" t="s">
        <v>165</v>
      </c>
      <c r="I138" s="35" t="s">
        <v>101</v>
      </c>
      <c r="J138" s="35" t="s">
        <v>89</v>
      </c>
      <c r="K138" s="16">
        <v>200000</v>
      </c>
      <c r="L138" s="16" t="e">
        <f>#REF!</f>
        <v>#REF!</v>
      </c>
      <c r="M138" s="44">
        <v>149600</v>
      </c>
      <c r="N138" s="191">
        <f>M138/K138*100</f>
        <v>74.8</v>
      </c>
    </row>
    <row r="139" spans="1:14" s="5" customFormat="1" ht="12.75">
      <c r="A139" s="53" t="s">
        <v>14</v>
      </c>
      <c r="B139" s="54">
        <v>1150000</v>
      </c>
      <c r="C139" s="54">
        <v>2500000</v>
      </c>
      <c r="D139" s="54">
        <v>1350000</v>
      </c>
      <c r="E139" s="54">
        <v>150000</v>
      </c>
      <c r="F139" s="55" t="s">
        <v>45</v>
      </c>
      <c r="G139" s="56" t="s">
        <v>63</v>
      </c>
      <c r="H139" s="56"/>
      <c r="I139" s="56"/>
      <c r="J139" s="56"/>
      <c r="K139" s="57">
        <f>K140+K148+K160</f>
        <v>14646193.059999999</v>
      </c>
      <c r="L139" s="57" t="e">
        <f>L140+L148+L160</f>
        <v>#REF!</v>
      </c>
      <c r="M139" s="57">
        <f>M140+M148+M160</f>
        <v>12290510.65</v>
      </c>
      <c r="N139" s="191">
        <f>M139/K139*100</f>
        <v>83.9160770286883</v>
      </c>
    </row>
    <row r="140" spans="1:14" s="5" customFormat="1" ht="12.75">
      <c r="A140" s="58" t="s">
        <v>68</v>
      </c>
      <c r="B140" s="49"/>
      <c r="C140" s="6"/>
      <c r="D140" s="6"/>
      <c r="E140" s="6"/>
      <c r="F140" s="7" t="s">
        <v>45</v>
      </c>
      <c r="G140" s="34" t="s">
        <v>69</v>
      </c>
      <c r="H140" s="35"/>
      <c r="I140" s="35"/>
      <c r="J140" s="35"/>
      <c r="K140" s="15">
        <f>K141</f>
        <v>624542.78</v>
      </c>
      <c r="L140" s="15" t="e">
        <f>L141+#REF!</f>
        <v>#REF!</v>
      </c>
      <c r="M140" s="15">
        <f>M141</f>
        <v>537777.63</v>
      </c>
      <c r="N140" s="191">
        <f>M140/K140*100</f>
        <v>86.10741285008531</v>
      </c>
    </row>
    <row r="141" spans="1:14" s="5" customFormat="1" ht="14.25" customHeight="1">
      <c r="A141" s="41" t="s">
        <v>167</v>
      </c>
      <c r="B141" s="49"/>
      <c r="C141" s="6"/>
      <c r="D141" s="6"/>
      <c r="E141" s="6"/>
      <c r="F141" s="3" t="s">
        <v>45</v>
      </c>
      <c r="G141" s="35" t="s">
        <v>69</v>
      </c>
      <c r="H141" s="67" t="s">
        <v>145</v>
      </c>
      <c r="I141" s="56"/>
      <c r="J141" s="56"/>
      <c r="K141" s="16">
        <f>K144+K146</f>
        <v>624542.78</v>
      </c>
      <c r="L141" s="16" t="e">
        <f>L144</f>
        <v>#REF!</v>
      </c>
      <c r="M141" s="16">
        <f>M144+M146</f>
        <v>537777.63</v>
      </c>
      <c r="N141" s="195"/>
    </row>
    <row r="142" spans="1:14" s="5" customFormat="1" ht="14.25" customHeight="1">
      <c r="A142" s="22" t="s">
        <v>60</v>
      </c>
      <c r="B142" s="49"/>
      <c r="C142" s="6"/>
      <c r="D142" s="6"/>
      <c r="E142" s="6"/>
      <c r="F142" s="3" t="s">
        <v>45</v>
      </c>
      <c r="G142" s="35" t="s">
        <v>69</v>
      </c>
      <c r="H142" s="67" t="s">
        <v>145</v>
      </c>
      <c r="I142" s="67" t="s">
        <v>48</v>
      </c>
      <c r="J142" s="56"/>
      <c r="K142" s="16">
        <f aca="true" t="shared" si="5" ref="K142:M144">K143</f>
        <v>599542.78</v>
      </c>
      <c r="L142" s="16" t="e">
        <f t="shared" si="5"/>
        <v>#REF!</v>
      </c>
      <c r="M142" s="16">
        <f t="shared" si="5"/>
        <v>515071.15</v>
      </c>
      <c r="N142" s="195"/>
    </row>
    <row r="143" spans="1:14" s="5" customFormat="1" ht="26.25" customHeight="1">
      <c r="A143" s="22" t="s">
        <v>53</v>
      </c>
      <c r="B143" s="49"/>
      <c r="C143" s="6"/>
      <c r="D143" s="6"/>
      <c r="E143" s="6"/>
      <c r="F143" s="3" t="s">
        <v>45</v>
      </c>
      <c r="G143" s="35" t="s">
        <v>69</v>
      </c>
      <c r="H143" s="67" t="s">
        <v>145</v>
      </c>
      <c r="I143" s="67" t="s">
        <v>49</v>
      </c>
      <c r="J143" s="56"/>
      <c r="K143" s="16">
        <f t="shared" si="5"/>
        <v>599542.78</v>
      </c>
      <c r="L143" s="16" t="e">
        <f t="shared" si="5"/>
        <v>#REF!</v>
      </c>
      <c r="M143" s="16">
        <f t="shared" si="5"/>
        <v>515071.15</v>
      </c>
      <c r="N143" s="195"/>
    </row>
    <row r="144" spans="1:14" s="5" customFormat="1" ht="12.75">
      <c r="A144" s="22" t="s">
        <v>162</v>
      </c>
      <c r="B144" s="49"/>
      <c r="C144" s="6"/>
      <c r="D144" s="6"/>
      <c r="E144" s="6"/>
      <c r="F144" s="3" t="s">
        <v>45</v>
      </c>
      <c r="G144" s="35" t="s">
        <v>69</v>
      </c>
      <c r="H144" s="67" t="s">
        <v>145</v>
      </c>
      <c r="I144" s="67" t="s">
        <v>101</v>
      </c>
      <c r="J144" s="56"/>
      <c r="K144" s="16">
        <f t="shared" si="5"/>
        <v>599542.78</v>
      </c>
      <c r="L144" s="16" t="e">
        <f t="shared" si="5"/>
        <v>#REF!</v>
      </c>
      <c r="M144" s="44">
        <f t="shared" si="5"/>
        <v>515071.15</v>
      </c>
      <c r="N144" s="195"/>
    </row>
    <row r="145" spans="1:14" s="5" customFormat="1" ht="12.75">
      <c r="A145" s="50" t="s">
        <v>151</v>
      </c>
      <c r="B145" s="49"/>
      <c r="C145" s="6"/>
      <c r="D145" s="6"/>
      <c r="E145" s="6"/>
      <c r="F145" s="3" t="s">
        <v>45</v>
      </c>
      <c r="G145" s="35" t="s">
        <v>69</v>
      </c>
      <c r="H145" s="67" t="s">
        <v>145</v>
      </c>
      <c r="I145" s="67" t="s">
        <v>101</v>
      </c>
      <c r="J145" s="67" t="s">
        <v>100</v>
      </c>
      <c r="K145" s="16">
        <v>599542.78</v>
      </c>
      <c r="L145" s="16" t="e">
        <f>#REF!</f>
        <v>#REF!</v>
      </c>
      <c r="M145" s="44">
        <v>515071.15</v>
      </c>
      <c r="N145" s="199">
        <f>M145/K145*100</f>
        <v>85.91065845209577</v>
      </c>
    </row>
    <row r="146" spans="1:14" s="5" customFormat="1" ht="12.75">
      <c r="A146" s="104" t="s">
        <v>159</v>
      </c>
      <c r="B146" s="49"/>
      <c r="C146" s="6"/>
      <c r="D146" s="6"/>
      <c r="E146" s="6"/>
      <c r="F146" s="3" t="s">
        <v>45</v>
      </c>
      <c r="G146" s="35" t="s">
        <v>69</v>
      </c>
      <c r="H146" s="67" t="s">
        <v>145</v>
      </c>
      <c r="I146" s="67" t="s">
        <v>160</v>
      </c>
      <c r="J146" s="67"/>
      <c r="K146" s="16">
        <f>K147</f>
        <v>25000</v>
      </c>
      <c r="L146" s="16"/>
      <c r="M146" s="44">
        <f>M147</f>
        <v>22706.48</v>
      </c>
      <c r="N146" s="200"/>
    </row>
    <row r="147" spans="1:14" s="5" customFormat="1" ht="12.75">
      <c r="A147" s="104" t="s">
        <v>112</v>
      </c>
      <c r="B147" s="49"/>
      <c r="C147" s="6"/>
      <c r="D147" s="6"/>
      <c r="E147" s="6"/>
      <c r="F147" s="3" t="s">
        <v>45</v>
      </c>
      <c r="G147" s="35" t="s">
        <v>69</v>
      </c>
      <c r="H147" s="67" t="s">
        <v>145</v>
      </c>
      <c r="I147" s="67" t="s">
        <v>160</v>
      </c>
      <c r="J147" s="67" t="s">
        <v>104</v>
      </c>
      <c r="K147" s="16">
        <v>25000</v>
      </c>
      <c r="L147" s="16"/>
      <c r="M147" s="44">
        <v>22706.48</v>
      </c>
      <c r="N147" s="200">
        <f>M147/K147*100</f>
        <v>90.82592</v>
      </c>
    </row>
    <row r="148" spans="1:14" s="5" customFormat="1" ht="13.5" customHeight="1">
      <c r="A148" s="105" t="s">
        <v>76</v>
      </c>
      <c r="B148" s="49"/>
      <c r="C148" s="6"/>
      <c r="D148" s="6"/>
      <c r="E148" s="6"/>
      <c r="F148" s="7" t="s">
        <v>45</v>
      </c>
      <c r="G148" s="34" t="s">
        <v>77</v>
      </c>
      <c r="H148" s="67"/>
      <c r="I148" s="56"/>
      <c r="J148" s="56"/>
      <c r="K148" s="15">
        <f>K149+K152</f>
        <v>324602.76</v>
      </c>
      <c r="L148" s="15" t="e">
        <f>L149+#REF!+L158</f>
        <v>#REF!</v>
      </c>
      <c r="M148" s="15">
        <f>+M152</f>
        <v>0</v>
      </c>
      <c r="N148" s="200">
        <f>M148/K148*100</f>
        <v>0</v>
      </c>
    </row>
    <row r="149" spans="1:14" s="5" customFormat="1" ht="24.75" customHeight="1">
      <c r="A149" s="104" t="s">
        <v>78</v>
      </c>
      <c r="B149" s="49"/>
      <c r="C149" s="6"/>
      <c r="D149" s="6"/>
      <c r="E149" s="6"/>
      <c r="F149" s="3" t="s">
        <v>45</v>
      </c>
      <c r="G149" s="35" t="s">
        <v>77</v>
      </c>
      <c r="H149" s="67" t="s">
        <v>137</v>
      </c>
      <c r="I149" s="67"/>
      <c r="J149" s="67"/>
      <c r="K149" s="16">
        <v>230000</v>
      </c>
      <c r="L149" s="16" t="e">
        <f>#REF!</f>
        <v>#REF!</v>
      </c>
      <c r="M149" s="44">
        <v>0</v>
      </c>
      <c r="N149" s="195"/>
    </row>
    <row r="150" spans="1:14" s="5" customFormat="1" ht="25.5">
      <c r="A150" s="104" t="s">
        <v>62</v>
      </c>
      <c r="B150" s="49"/>
      <c r="C150" s="6"/>
      <c r="D150" s="6"/>
      <c r="E150" s="6"/>
      <c r="F150" s="3" t="s">
        <v>45</v>
      </c>
      <c r="G150" s="35" t="s">
        <v>77</v>
      </c>
      <c r="H150" s="67" t="s">
        <v>137</v>
      </c>
      <c r="I150" s="67" t="s">
        <v>121</v>
      </c>
      <c r="J150" s="67"/>
      <c r="K150" s="16">
        <v>230000</v>
      </c>
      <c r="L150" s="16" t="e">
        <f>#REF!</f>
        <v>#REF!</v>
      </c>
      <c r="M150" s="44">
        <v>0</v>
      </c>
      <c r="N150" s="195"/>
    </row>
    <row r="151" spans="1:14" s="5" customFormat="1" ht="12.75">
      <c r="A151" s="110" t="s">
        <v>108</v>
      </c>
      <c r="B151" s="49"/>
      <c r="C151" s="6"/>
      <c r="D151" s="6"/>
      <c r="E151" s="6"/>
      <c r="F151" s="3" t="s">
        <v>45</v>
      </c>
      <c r="G151" s="35" t="s">
        <v>77</v>
      </c>
      <c r="H151" s="67" t="s">
        <v>137</v>
      </c>
      <c r="I151" s="67" t="s">
        <v>121</v>
      </c>
      <c r="J151" s="67" t="s">
        <v>100</v>
      </c>
      <c r="K151" s="16">
        <v>230000</v>
      </c>
      <c r="L151" s="16"/>
      <c r="M151" s="44">
        <v>0</v>
      </c>
      <c r="N151" s="195">
        <f>M151/K151*100</f>
        <v>0</v>
      </c>
    </row>
    <row r="152" spans="1:14" s="5" customFormat="1" ht="25.5">
      <c r="A152" s="104" t="s">
        <v>168</v>
      </c>
      <c r="B152" s="49"/>
      <c r="C152" s="6"/>
      <c r="D152" s="6"/>
      <c r="E152" s="6"/>
      <c r="F152" s="3" t="s">
        <v>45</v>
      </c>
      <c r="G152" s="35" t="s">
        <v>77</v>
      </c>
      <c r="H152" s="67" t="s">
        <v>138</v>
      </c>
      <c r="I152" s="67"/>
      <c r="J152" s="67"/>
      <c r="K152" s="16">
        <f>K155</f>
        <v>94602.76</v>
      </c>
      <c r="L152" s="16"/>
      <c r="M152" s="44">
        <f>M155</f>
        <v>0</v>
      </c>
      <c r="N152" s="194"/>
    </row>
    <row r="153" spans="1:14" s="5" customFormat="1" ht="12.75">
      <c r="A153" s="22" t="s">
        <v>60</v>
      </c>
      <c r="B153" s="49"/>
      <c r="C153" s="6"/>
      <c r="D153" s="6"/>
      <c r="E153" s="6"/>
      <c r="F153" s="3" t="s">
        <v>45</v>
      </c>
      <c r="G153" s="35" t="s">
        <v>77</v>
      </c>
      <c r="H153" s="67" t="s">
        <v>138</v>
      </c>
      <c r="I153" s="67" t="s">
        <v>48</v>
      </c>
      <c r="J153" s="67"/>
      <c r="K153" s="16">
        <f aca="true" t="shared" si="6" ref="K153:M154">K154</f>
        <v>94602.76</v>
      </c>
      <c r="L153" s="16">
        <f t="shared" si="6"/>
        <v>0</v>
      </c>
      <c r="M153" s="16">
        <f t="shared" si="6"/>
        <v>0</v>
      </c>
      <c r="N153" s="194"/>
    </row>
    <row r="154" spans="1:14" s="5" customFormat="1" ht="25.5">
      <c r="A154" s="22" t="s">
        <v>53</v>
      </c>
      <c r="B154" s="49"/>
      <c r="C154" s="6"/>
      <c r="D154" s="6"/>
      <c r="E154" s="6"/>
      <c r="F154" s="3" t="s">
        <v>45</v>
      </c>
      <c r="G154" s="35" t="s">
        <v>77</v>
      </c>
      <c r="H154" s="67" t="s">
        <v>138</v>
      </c>
      <c r="I154" s="67" t="s">
        <v>49</v>
      </c>
      <c r="J154" s="67"/>
      <c r="K154" s="16">
        <f t="shared" si="6"/>
        <v>94602.76</v>
      </c>
      <c r="L154" s="16">
        <f t="shared" si="6"/>
        <v>0</v>
      </c>
      <c r="M154" s="16">
        <f t="shared" si="6"/>
        <v>0</v>
      </c>
      <c r="N154" s="194"/>
    </row>
    <row r="155" spans="1:14" s="5" customFormat="1" ht="12.75">
      <c r="A155" s="22" t="s">
        <v>162</v>
      </c>
      <c r="B155" s="49"/>
      <c r="C155" s="6"/>
      <c r="D155" s="6"/>
      <c r="E155" s="6"/>
      <c r="F155" s="3" t="s">
        <v>45</v>
      </c>
      <c r="G155" s="35" t="s">
        <v>77</v>
      </c>
      <c r="H155" s="67" t="s">
        <v>138</v>
      </c>
      <c r="I155" s="67" t="s">
        <v>101</v>
      </c>
      <c r="J155" s="67"/>
      <c r="K155" s="16">
        <f>K156</f>
        <v>94602.76</v>
      </c>
      <c r="L155" s="16"/>
      <c r="M155" s="44">
        <f>M156</f>
        <v>0</v>
      </c>
      <c r="N155" s="194"/>
    </row>
    <row r="156" spans="1:14" s="5" customFormat="1" ht="12.75">
      <c r="A156" s="22" t="s">
        <v>151</v>
      </c>
      <c r="B156" s="49"/>
      <c r="C156" s="6"/>
      <c r="D156" s="6"/>
      <c r="E156" s="6"/>
      <c r="F156" s="3" t="s">
        <v>45</v>
      </c>
      <c r="G156" s="35" t="s">
        <v>77</v>
      </c>
      <c r="H156" s="67" t="s">
        <v>138</v>
      </c>
      <c r="I156" s="67" t="s">
        <v>101</v>
      </c>
      <c r="J156" s="67" t="s">
        <v>100</v>
      </c>
      <c r="K156" s="16">
        <v>94602.76</v>
      </c>
      <c r="L156" s="16"/>
      <c r="M156" s="44">
        <v>0</v>
      </c>
      <c r="N156" s="194">
        <f>M156/K156*100</f>
        <v>0</v>
      </c>
    </row>
    <row r="157" spans="1:14" s="5" customFormat="1" ht="12.75" hidden="1">
      <c r="A157" s="50" t="s">
        <v>90</v>
      </c>
      <c r="B157" s="49"/>
      <c r="C157" s="6"/>
      <c r="D157" s="6"/>
      <c r="E157" s="6"/>
      <c r="F157" s="3" t="s">
        <v>45</v>
      </c>
      <c r="G157" s="35" t="s">
        <v>77</v>
      </c>
      <c r="H157" s="67" t="s">
        <v>138</v>
      </c>
      <c r="I157" s="67" t="s">
        <v>121</v>
      </c>
      <c r="J157" s="67" t="s">
        <v>89</v>
      </c>
      <c r="K157" s="16" t="e">
        <v>#DIV/0!</v>
      </c>
      <c r="L157" s="43"/>
      <c r="M157" s="129"/>
      <c r="N157" s="194" t="e">
        <f aca="true" t="shared" si="7" ref="N157:N224">M157/K157*100</f>
        <v>#DIV/0!</v>
      </c>
    </row>
    <row r="158" spans="1:14" s="5" customFormat="1" ht="25.5" hidden="1">
      <c r="A158" s="50" t="s">
        <v>62</v>
      </c>
      <c r="B158" s="49"/>
      <c r="C158" s="6"/>
      <c r="D158" s="6"/>
      <c r="E158" s="6"/>
      <c r="F158" s="3" t="s">
        <v>45</v>
      </c>
      <c r="G158" s="35" t="s">
        <v>77</v>
      </c>
      <c r="H158" s="67" t="s">
        <v>146</v>
      </c>
      <c r="I158" s="67" t="s">
        <v>48</v>
      </c>
      <c r="J158" s="67"/>
      <c r="K158" s="16" t="e">
        <v>#REF!</v>
      </c>
      <c r="L158" s="16" t="e">
        <f>L159</f>
        <v>#REF!</v>
      </c>
      <c r="M158" s="44"/>
      <c r="N158" s="194" t="e">
        <f t="shared" si="7"/>
        <v>#REF!</v>
      </c>
    </row>
    <row r="159" spans="1:14" s="5" customFormat="1" ht="14.25" customHeight="1" hidden="1">
      <c r="A159" s="104" t="s">
        <v>67</v>
      </c>
      <c r="B159" s="49"/>
      <c r="C159" s="6"/>
      <c r="D159" s="6"/>
      <c r="E159" s="6"/>
      <c r="F159" s="3" t="s">
        <v>45</v>
      </c>
      <c r="G159" s="35" t="s">
        <v>77</v>
      </c>
      <c r="H159" s="67" t="s">
        <v>146</v>
      </c>
      <c r="I159" s="67" t="s">
        <v>49</v>
      </c>
      <c r="J159" s="67"/>
      <c r="K159" s="16" t="e">
        <v>#REF!</v>
      </c>
      <c r="L159" s="16" t="e">
        <f>#REF!</f>
        <v>#REF!</v>
      </c>
      <c r="M159" s="16"/>
      <c r="N159" s="194" t="e">
        <f t="shared" si="7"/>
        <v>#REF!</v>
      </c>
    </row>
    <row r="160" spans="1:14" s="5" customFormat="1" ht="12.75">
      <c r="A160" s="105" t="s">
        <v>42</v>
      </c>
      <c r="B160" s="49"/>
      <c r="C160" s="6"/>
      <c r="D160" s="6"/>
      <c r="E160" s="6"/>
      <c r="F160" s="3" t="s">
        <v>45</v>
      </c>
      <c r="G160" s="34" t="s">
        <v>0</v>
      </c>
      <c r="H160" s="56"/>
      <c r="I160" s="56"/>
      <c r="J160" s="56"/>
      <c r="K160" s="57">
        <v>13697047.52</v>
      </c>
      <c r="L160" s="57" t="e">
        <f>L161+L173+L213+L180+L188+L198+L205</f>
        <v>#REF!</v>
      </c>
      <c r="M160" s="57">
        <v>11752733.02</v>
      </c>
      <c r="N160" s="194">
        <f t="shared" si="7"/>
        <v>85.80486417119477</v>
      </c>
    </row>
    <row r="161" spans="1:14" s="5" customFormat="1" ht="38.25">
      <c r="A161" s="214" t="s">
        <v>219</v>
      </c>
      <c r="B161" s="49"/>
      <c r="C161" s="6"/>
      <c r="D161" s="6"/>
      <c r="E161" s="6"/>
      <c r="F161" s="3" t="s">
        <v>45</v>
      </c>
      <c r="G161" s="35" t="s">
        <v>0</v>
      </c>
      <c r="H161" s="67" t="s">
        <v>169</v>
      </c>
      <c r="I161" s="67"/>
      <c r="J161" s="67"/>
      <c r="K161" s="16">
        <v>11379369.94</v>
      </c>
      <c r="L161" s="16">
        <f>L164+L169+L171</f>
        <v>0</v>
      </c>
      <c r="M161" s="16">
        <v>9509965.34</v>
      </c>
      <c r="N161" s="194">
        <f t="shared" si="7"/>
        <v>83.57198500570058</v>
      </c>
    </row>
    <row r="162" spans="1:14" s="5" customFormat="1" ht="12.75">
      <c r="A162" s="22" t="s">
        <v>60</v>
      </c>
      <c r="B162" s="49"/>
      <c r="C162" s="6"/>
      <c r="D162" s="6"/>
      <c r="E162" s="6"/>
      <c r="F162" s="3" t="s">
        <v>45</v>
      </c>
      <c r="G162" s="35" t="s">
        <v>0</v>
      </c>
      <c r="H162" s="67" t="s">
        <v>169</v>
      </c>
      <c r="I162" s="67" t="s">
        <v>48</v>
      </c>
      <c r="J162" s="67"/>
      <c r="K162" s="16">
        <f aca="true" t="shared" si="8" ref="K162:M163">K163</f>
        <v>525044.63</v>
      </c>
      <c r="L162" s="16">
        <f t="shared" si="8"/>
        <v>0</v>
      </c>
      <c r="M162" s="16">
        <f t="shared" si="8"/>
        <v>373217.66</v>
      </c>
      <c r="N162" s="194"/>
    </row>
    <row r="163" spans="1:14" s="5" customFormat="1" ht="25.5">
      <c r="A163" s="22" t="s">
        <v>53</v>
      </c>
      <c r="B163" s="49"/>
      <c r="C163" s="6"/>
      <c r="D163" s="6"/>
      <c r="E163" s="6"/>
      <c r="F163" s="3" t="s">
        <v>45</v>
      </c>
      <c r="G163" s="35" t="s">
        <v>0</v>
      </c>
      <c r="H163" s="67" t="s">
        <v>169</v>
      </c>
      <c r="I163" s="67" t="s">
        <v>49</v>
      </c>
      <c r="J163" s="67"/>
      <c r="K163" s="16">
        <f t="shared" si="8"/>
        <v>525044.63</v>
      </c>
      <c r="L163" s="16">
        <f t="shared" si="8"/>
        <v>0</v>
      </c>
      <c r="M163" s="16">
        <f t="shared" si="8"/>
        <v>373217.66</v>
      </c>
      <c r="N163" s="194"/>
    </row>
    <row r="164" spans="1:14" s="5" customFormat="1" ht="12.75">
      <c r="A164" s="50" t="s">
        <v>162</v>
      </c>
      <c r="B164" s="49"/>
      <c r="C164" s="6"/>
      <c r="D164" s="6"/>
      <c r="E164" s="6"/>
      <c r="F164" s="3" t="s">
        <v>45</v>
      </c>
      <c r="G164" s="35" t="s">
        <v>0</v>
      </c>
      <c r="H164" s="67" t="s">
        <v>169</v>
      </c>
      <c r="I164" s="67" t="s">
        <v>101</v>
      </c>
      <c r="J164" s="67"/>
      <c r="K164" s="16">
        <f>K165+K166+K167</f>
        <v>525044.63</v>
      </c>
      <c r="L164" s="16"/>
      <c r="M164" s="16">
        <f>SUM(M165:M167)</f>
        <v>373217.66</v>
      </c>
      <c r="N164" s="194">
        <f t="shared" si="7"/>
        <v>71.08303536025117</v>
      </c>
    </row>
    <row r="165" spans="1:14" s="5" customFormat="1" ht="12.75">
      <c r="A165" s="104" t="s">
        <v>151</v>
      </c>
      <c r="B165" s="49"/>
      <c r="C165" s="6"/>
      <c r="D165" s="6"/>
      <c r="E165" s="6"/>
      <c r="F165" s="3" t="s">
        <v>45</v>
      </c>
      <c r="G165" s="35" t="s">
        <v>0</v>
      </c>
      <c r="H165" s="67" t="s">
        <v>169</v>
      </c>
      <c r="I165" s="67" t="s">
        <v>101</v>
      </c>
      <c r="J165" s="67" t="s">
        <v>100</v>
      </c>
      <c r="K165" s="16">
        <v>497170.88</v>
      </c>
      <c r="L165" s="16"/>
      <c r="M165" s="16">
        <v>364859.91</v>
      </c>
      <c r="N165" s="194">
        <f t="shared" si="7"/>
        <v>73.38722452932078</v>
      </c>
    </row>
    <row r="166" spans="1:14" s="5" customFormat="1" ht="12.75">
      <c r="A166" s="104" t="s">
        <v>113</v>
      </c>
      <c r="B166" s="49"/>
      <c r="C166" s="6"/>
      <c r="D166" s="6"/>
      <c r="E166" s="6"/>
      <c r="F166" s="3" t="s">
        <v>45</v>
      </c>
      <c r="G166" s="35" t="s">
        <v>0</v>
      </c>
      <c r="H166" s="67" t="s">
        <v>169</v>
      </c>
      <c r="I166" s="67" t="s">
        <v>101</v>
      </c>
      <c r="J166" s="67" t="s">
        <v>105</v>
      </c>
      <c r="K166" s="16">
        <v>3645</v>
      </c>
      <c r="L166" s="16"/>
      <c r="M166" s="16">
        <v>3645</v>
      </c>
      <c r="N166" s="194">
        <f t="shared" si="7"/>
        <v>100</v>
      </c>
    </row>
    <row r="167" spans="1:14" s="5" customFormat="1" ht="12.75">
      <c r="A167" s="110" t="s">
        <v>114</v>
      </c>
      <c r="B167" s="49"/>
      <c r="C167" s="6"/>
      <c r="D167" s="6"/>
      <c r="E167" s="6"/>
      <c r="F167" s="3" t="s">
        <v>45</v>
      </c>
      <c r="G167" s="35" t="s">
        <v>0</v>
      </c>
      <c r="H167" s="67" t="s">
        <v>169</v>
      </c>
      <c r="I167" s="67" t="s">
        <v>101</v>
      </c>
      <c r="J167" s="67" t="s">
        <v>106</v>
      </c>
      <c r="K167" s="16">
        <v>24228.75</v>
      </c>
      <c r="L167" s="16"/>
      <c r="M167" s="16">
        <v>4712.75</v>
      </c>
      <c r="N167" s="194">
        <f t="shared" si="7"/>
        <v>19.451065366558325</v>
      </c>
    </row>
    <row r="168" spans="1:14" s="5" customFormat="1" ht="25.5">
      <c r="A168" s="207" t="s">
        <v>213</v>
      </c>
      <c r="B168" s="49"/>
      <c r="C168" s="6"/>
      <c r="D168" s="6"/>
      <c r="E168" s="6"/>
      <c r="F168" s="3" t="s">
        <v>45</v>
      </c>
      <c r="G168" s="35" t="s">
        <v>0</v>
      </c>
      <c r="H168" s="67" t="s">
        <v>169</v>
      </c>
      <c r="I168" s="67" t="s">
        <v>214</v>
      </c>
      <c r="J168" s="67"/>
      <c r="K168" s="16">
        <f>K169+K171</f>
        <v>5078907.5200000005</v>
      </c>
      <c r="L168" s="16">
        <f>L169+L171</f>
        <v>0</v>
      </c>
      <c r="M168" s="16">
        <f>M169+M171</f>
        <v>4798149.12</v>
      </c>
      <c r="N168" s="194"/>
    </row>
    <row r="169" spans="1:14" s="5" customFormat="1" ht="38.25">
      <c r="A169" s="104" t="s">
        <v>118</v>
      </c>
      <c r="B169" s="49"/>
      <c r="C169" s="6"/>
      <c r="D169" s="6"/>
      <c r="E169" s="6"/>
      <c r="F169" s="3" t="s">
        <v>45</v>
      </c>
      <c r="G169" s="35" t="s">
        <v>0</v>
      </c>
      <c r="H169" s="67" t="s">
        <v>169</v>
      </c>
      <c r="I169" s="67" t="s">
        <v>117</v>
      </c>
      <c r="J169" s="67"/>
      <c r="K169" s="16">
        <f>K170</f>
        <v>3984232.43</v>
      </c>
      <c r="L169" s="16"/>
      <c r="M169" s="16">
        <f>M170</f>
        <v>3703474.03</v>
      </c>
      <c r="N169" s="194">
        <f t="shared" si="7"/>
        <v>92.95326251837169</v>
      </c>
    </row>
    <row r="170" spans="1:14" s="5" customFormat="1" ht="14.25" customHeight="1">
      <c r="A170" s="104" t="s">
        <v>116</v>
      </c>
      <c r="B170" s="49"/>
      <c r="C170" s="6"/>
      <c r="D170" s="6"/>
      <c r="E170" s="6"/>
      <c r="F170" s="3" t="s">
        <v>45</v>
      </c>
      <c r="G170" s="35" t="s">
        <v>0</v>
      </c>
      <c r="H170" s="67" t="s">
        <v>169</v>
      </c>
      <c r="I170" s="67" t="s">
        <v>117</v>
      </c>
      <c r="J170" s="67" t="s">
        <v>115</v>
      </c>
      <c r="K170" s="16">
        <v>3984232.43</v>
      </c>
      <c r="L170" s="16"/>
      <c r="M170" s="16">
        <v>3703474.03</v>
      </c>
      <c r="N170" s="194">
        <f t="shared" si="7"/>
        <v>92.95326251837169</v>
      </c>
    </row>
    <row r="171" spans="1:14" s="5" customFormat="1" ht="12.75">
      <c r="A171" s="104" t="s">
        <v>181</v>
      </c>
      <c r="B171" s="49"/>
      <c r="C171" s="6"/>
      <c r="D171" s="6"/>
      <c r="E171" s="6"/>
      <c r="F171" s="3" t="s">
        <v>45</v>
      </c>
      <c r="G171" s="35" t="s">
        <v>0</v>
      </c>
      <c r="H171" s="67" t="s">
        <v>169</v>
      </c>
      <c r="I171" s="67" t="s">
        <v>182</v>
      </c>
      <c r="J171" s="67"/>
      <c r="K171" s="16">
        <f>K172</f>
        <v>1094675.09</v>
      </c>
      <c r="L171" s="16"/>
      <c r="M171" s="16">
        <f>M172</f>
        <v>1094675.09</v>
      </c>
      <c r="N171" s="194">
        <f t="shared" si="7"/>
        <v>100</v>
      </c>
    </row>
    <row r="172" spans="1:14" s="5" customFormat="1" ht="13.5" customHeight="1">
      <c r="A172" s="104" t="s">
        <v>116</v>
      </c>
      <c r="B172" s="49"/>
      <c r="C172" s="6"/>
      <c r="D172" s="6"/>
      <c r="E172" s="6"/>
      <c r="F172" s="3" t="s">
        <v>45</v>
      </c>
      <c r="G172" s="35" t="s">
        <v>0</v>
      </c>
      <c r="H172" s="67" t="s">
        <v>169</v>
      </c>
      <c r="I172" s="67" t="s">
        <v>182</v>
      </c>
      <c r="J172" s="67" t="s">
        <v>115</v>
      </c>
      <c r="K172" s="16">
        <v>1094675.09</v>
      </c>
      <c r="L172" s="16"/>
      <c r="M172" s="16">
        <v>1094675.09</v>
      </c>
      <c r="N172" s="194">
        <f t="shared" si="7"/>
        <v>100</v>
      </c>
    </row>
    <row r="173" spans="1:14" s="5" customFormat="1" ht="24.75" customHeight="1">
      <c r="A173" s="104" t="s">
        <v>183</v>
      </c>
      <c r="B173" s="49"/>
      <c r="C173" s="6"/>
      <c r="D173" s="6"/>
      <c r="E173" s="6"/>
      <c r="F173" s="3" t="s">
        <v>45</v>
      </c>
      <c r="G173" s="35" t="s">
        <v>0</v>
      </c>
      <c r="H173" s="67" t="s">
        <v>184</v>
      </c>
      <c r="I173" s="67"/>
      <c r="J173" s="72"/>
      <c r="K173" s="16">
        <v>1985335.8399999999</v>
      </c>
      <c r="L173" s="16"/>
      <c r="M173" s="16">
        <f>M176</f>
        <v>1921805.08</v>
      </c>
      <c r="N173" s="194">
        <f t="shared" si="7"/>
        <v>96.79999933915464</v>
      </c>
    </row>
    <row r="174" spans="1:14" s="5" customFormat="1" ht="15" customHeight="1">
      <c r="A174" s="22" t="s">
        <v>60</v>
      </c>
      <c r="B174" s="49"/>
      <c r="C174" s="6"/>
      <c r="D174" s="6"/>
      <c r="E174" s="6"/>
      <c r="F174" s="3" t="s">
        <v>45</v>
      </c>
      <c r="G174" s="35" t="s">
        <v>0</v>
      </c>
      <c r="H174" s="67" t="s">
        <v>184</v>
      </c>
      <c r="I174" s="165" t="s">
        <v>48</v>
      </c>
      <c r="J174" s="62"/>
      <c r="K174" s="209">
        <f aca="true" t="shared" si="9" ref="K174:M175">K175</f>
        <v>1985335.8399999999</v>
      </c>
      <c r="L174" s="209">
        <f t="shared" si="9"/>
        <v>0</v>
      </c>
      <c r="M174" s="209">
        <f t="shared" si="9"/>
        <v>1921805.08</v>
      </c>
      <c r="N174" s="194"/>
    </row>
    <row r="175" spans="1:14" s="5" customFormat="1" ht="24.75" customHeight="1">
      <c r="A175" s="22" t="s">
        <v>53</v>
      </c>
      <c r="B175" s="49"/>
      <c r="C175" s="6"/>
      <c r="D175" s="6"/>
      <c r="E175" s="6"/>
      <c r="F175" s="3" t="s">
        <v>45</v>
      </c>
      <c r="G175" s="35" t="s">
        <v>0</v>
      </c>
      <c r="H175" s="67" t="s">
        <v>184</v>
      </c>
      <c r="I175" s="165" t="s">
        <v>49</v>
      </c>
      <c r="J175" s="62"/>
      <c r="K175" s="209">
        <f t="shared" si="9"/>
        <v>1985335.8399999999</v>
      </c>
      <c r="L175" s="209">
        <f t="shared" si="9"/>
        <v>0</v>
      </c>
      <c r="M175" s="209">
        <f t="shared" si="9"/>
        <v>1921805.08</v>
      </c>
      <c r="N175" s="194"/>
    </row>
    <row r="176" spans="1:14" s="5" customFormat="1" ht="12.75" customHeight="1">
      <c r="A176" s="104" t="s">
        <v>171</v>
      </c>
      <c r="B176" s="49"/>
      <c r="C176" s="6"/>
      <c r="D176" s="6"/>
      <c r="E176" s="6"/>
      <c r="F176" s="3" t="s">
        <v>45</v>
      </c>
      <c r="G176" s="35" t="s">
        <v>0</v>
      </c>
      <c r="H176" s="67" t="s">
        <v>184</v>
      </c>
      <c r="I176" s="165" t="s">
        <v>101</v>
      </c>
      <c r="J176" s="166"/>
      <c r="K176" s="16">
        <v>1985335.8399999999</v>
      </c>
      <c r="L176" s="16"/>
      <c r="M176" s="16">
        <f>M177+M178+M179</f>
        <v>1921805.08</v>
      </c>
      <c r="N176" s="194">
        <f t="shared" si="7"/>
        <v>96.79999933915464</v>
      </c>
    </row>
    <row r="177" spans="1:14" s="5" customFormat="1" ht="12.75">
      <c r="A177" s="104" t="s">
        <v>108</v>
      </c>
      <c r="B177" s="49"/>
      <c r="C177" s="6"/>
      <c r="D177" s="6"/>
      <c r="E177" s="6"/>
      <c r="F177" s="3" t="s">
        <v>45</v>
      </c>
      <c r="G177" s="35" t="s">
        <v>0</v>
      </c>
      <c r="H177" s="67" t="s">
        <v>184</v>
      </c>
      <c r="I177" s="67" t="s">
        <v>101</v>
      </c>
      <c r="J177" s="86" t="s">
        <v>100</v>
      </c>
      <c r="K177" s="16">
        <v>55929.56</v>
      </c>
      <c r="L177" s="16"/>
      <c r="M177" s="16">
        <v>0</v>
      </c>
      <c r="N177" s="194">
        <f t="shared" si="7"/>
        <v>0</v>
      </c>
    </row>
    <row r="178" spans="1:14" s="5" customFormat="1" ht="12.75">
      <c r="A178" s="104" t="s">
        <v>108</v>
      </c>
      <c r="B178" s="49"/>
      <c r="C178" s="6"/>
      <c r="D178" s="6"/>
      <c r="E178" s="6"/>
      <c r="F178" s="3" t="s">
        <v>45</v>
      </c>
      <c r="G178" s="35" t="s">
        <v>0</v>
      </c>
      <c r="H178" s="67" t="s">
        <v>184</v>
      </c>
      <c r="I178" s="67" t="s">
        <v>101</v>
      </c>
      <c r="J178" s="67" t="s">
        <v>100</v>
      </c>
      <c r="K178" s="16">
        <v>235391.84</v>
      </c>
      <c r="L178" s="16"/>
      <c r="M178" s="16">
        <v>227790.64</v>
      </c>
      <c r="N178" s="194">
        <f t="shared" si="7"/>
        <v>96.77083113841161</v>
      </c>
    </row>
    <row r="179" spans="1:14" s="5" customFormat="1" ht="12.75">
      <c r="A179" s="104" t="s">
        <v>108</v>
      </c>
      <c r="B179" s="49"/>
      <c r="C179" s="6"/>
      <c r="D179" s="6"/>
      <c r="E179" s="6"/>
      <c r="F179" s="3" t="s">
        <v>45</v>
      </c>
      <c r="G179" s="35" t="s">
        <v>0</v>
      </c>
      <c r="H179" s="67" t="s">
        <v>184</v>
      </c>
      <c r="I179" s="67" t="s">
        <v>101</v>
      </c>
      <c r="J179" s="67" t="s">
        <v>100</v>
      </c>
      <c r="K179" s="16">
        <v>1694014.44</v>
      </c>
      <c r="L179" s="16"/>
      <c r="M179" s="16">
        <v>1694014.44</v>
      </c>
      <c r="N179" s="194">
        <f t="shared" si="7"/>
        <v>100</v>
      </c>
    </row>
    <row r="180" spans="1:14" s="5" customFormat="1" ht="12.75">
      <c r="A180" s="104" t="s">
        <v>155</v>
      </c>
      <c r="B180" s="49"/>
      <c r="C180" s="6"/>
      <c r="D180" s="6"/>
      <c r="E180" s="6"/>
      <c r="F180" s="3" t="s">
        <v>45</v>
      </c>
      <c r="G180" s="35" t="s">
        <v>0</v>
      </c>
      <c r="H180" s="67" t="s">
        <v>152</v>
      </c>
      <c r="I180" s="67"/>
      <c r="J180" s="67"/>
      <c r="K180" s="16">
        <v>20000</v>
      </c>
      <c r="L180" s="16"/>
      <c r="M180" s="16">
        <f>M183+M186</f>
        <v>20000</v>
      </c>
      <c r="N180" s="194">
        <f t="shared" si="7"/>
        <v>100</v>
      </c>
    </row>
    <row r="181" spans="1:14" s="5" customFormat="1" ht="12.75">
      <c r="A181" s="22" t="s">
        <v>60</v>
      </c>
      <c r="B181" s="49"/>
      <c r="C181" s="6"/>
      <c r="D181" s="6"/>
      <c r="E181" s="6"/>
      <c r="F181" s="3" t="s">
        <v>45</v>
      </c>
      <c r="G181" s="35" t="s">
        <v>0</v>
      </c>
      <c r="H181" s="67" t="s">
        <v>152</v>
      </c>
      <c r="I181" s="67" t="s">
        <v>48</v>
      </c>
      <c r="J181" s="67"/>
      <c r="K181" s="16">
        <f aca="true" t="shared" si="10" ref="K181:M182">K182</f>
        <v>3600</v>
      </c>
      <c r="L181" s="16">
        <f t="shared" si="10"/>
        <v>0</v>
      </c>
      <c r="M181" s="16">
        <f t="shared" si="10"/>
        <v>3600</v>
      </c>
      <c r="N181" s="194"/>
    </row>
    <row r="182" spans="1:14" s="5" customFormat="1" ht="25.5">
      <c r="A182" s="22" t="s">
        <v>53</v>
      </c>
      <c r="B182" s="49"/>
      <c r="C182" s="6"/>
      <c r="D182" s="6"/>
      <c r="E182" s="6"/>
      <c r="F182" s="3" t="s">
        <v>45</v>
      </c>
      <c r="G182" s="35" t="s">
        <v>0</v>
      </c>
      <c r="H182" s="67" t="s">
        <v>152</v>
      </c>
      <c r="I182" s="67" t="s">
        <v>49</v>
      </c>
      <c r="J182" s="67"/>
      <c r="K182" s="16">
        <f t="shared" si="10"/>
        <v>3600</v>
      </c>
      <c r="L182" s="16">
        <f t="shared" si="10"/>
        <v>0</v>
      </c>
      <c r="M182" s="16">
        <f t="shared" si="10"/>
        <v>3600</v>
      </c>
      <c r="N182" s="194"/>
    </row>
    <row r="183" spans="1:14" s="5" customFormat="1" ht="12.75">
      <c r="A183" s="104" t="s">
        <v>162</v>
      </c>
      <c r="B183" s="49"/>
      <c r="C183" s="6"/>
      <c r="D183" s="6"/>
      <c r="E183" s="6"/>
      <c r="F183" s="3" t="s">
        <v>45</v>
      </c>
      <c r="G183" s="35" t="s">
        <v>0</v>
      </c>
      <c r="H183" s="67" t="s">
        <v>152</v>
      </c>
      <c r="I183" s="67" t="s">
        <v>101</v>
      </c>
      <c r="J183" s="67"/>
      <c r="K183" s="16">
        <f>K184</f>
        <v>3600</v>
      </c>
      <c r="L183" s="16"/>
      <c r="M183" s="16">
        <f>M184</f>
        <v>3600</v>
      </c>
      <c r="N183" s="194">
        <f t="shared" si="7"/>
        <v>100</v>
      </c>
    </row>
    <row r="184" spans="1:14" s="5" customFormat="1" ht="12.75">
      <c r="A184" s="104" t="s">
        <v>114</v>
      </c>
      <c r="B184" s="49"/>
      <c r="C184" s="6"/>
      <c r="D184" s="6"/>
      <c r="E184" s="6"/>
      <c r="F184" s="3" t="s">
        <v>45</v>
      </c>
      <c r="G184" s="35" t="s">
        <v>0</v>
      </c>
      <c r="H184" s="67" t="s">
        <v>152</v>
      </c>
      <c r="I184" s="67" t="s">
        <v>101</v>
      </c>
      <c r="J184" s="67" t="s">
        <v>106</v>
      </c>
      <c r="K184" s="16">
        <v>3600</v>
      </c>
      <c r="L184" s="16"/>
      <c r="M184" s="16">
        <v>3600</v>
      </c>
      <c r="N184" s="194">
        <f t="shared" si="7"/>
        <v>100</v>
      </c>
    </row>
    <row r="185" spans="1:14" s="5" customFormat="1" ht="25.5">
      <c r="A185" s="207" t="s">
        <v>213</v>
      </c>
      <c r="B185" s="49"/>
      <c r="C185" s="6"/>
      <c r="D185" s="6"/>
      <c r="E185" s="6"/>
      <c r="F185" s="3" t="s">
        <v>45</v>
      </c>
      <c r="G185" s="35" t="s">
        <v>0</v>
      </c>
      <c r="H185" s="67" t="s">
        <v>152</v>
      </c>
      <c r="I185" s="67" t="s">
        <v>214</v>
      </c>
      <c r="J185" s="67"/>
      <c r="K185" s="16">
        <f>K186</f>
        <v>16400</v>
      </c>
      <c r="L185" s="16">
        <f>L186</f>
        <v>0</v>
      </c>
      <c r="M185" s="16">
        <f>M186</f>
        <v>16400</v>
      </c>
      <c r="N185" s="194"/>
    </row>
    <row r="186" spans="1:14" s="5" customFormat="1" ht="38.25">
      <c r="A186" s="104" t="s">
        <v>118</v>
      </c>
      <c r="B186" s="49"/>
      <c r="C186" s="6"/>
      <c r="D186" s="6"/>
      <c r="E186" s="6"/>
      <c r="F186" s="3" t="s">
        <v>45</v>
      </c>
      <c r="G186" s="35" t="s">
        <v>0</v>
      </c>
      <c r="H186" s="67" t="s">
        <v>152</v>
      </c>
      <c r="I186" s="67" t="s">
        <v>117</v>
      </c>
      <c r="J186" s="67"/>
      <c r="K186" s="16">
        <f>K187</f>
        <v>16400</v>
      </c>
      <c r="L186" s="16"/>
      <c r="M186" s="16">
        <f>M187</f>
        <v>16400</v>
      </c>
      <c r="N186" s="194">
        <f t="shared" si="7"/>
        <v>100</v>
      </c>
    </row>
    <row r="187" spans="1:14" s="5" customFormat="1" ht="12.75">
      <c r="A187" s="104" t="s">
        <v>116</v>
      </c>
      <c r="B187" s="49"/>
      <c r="C187" s="6"/>
      <c r="D187" s="6"/>
      <c r="E187" s="6"/>
      <c r="F187" s="3" t="s">
        <v>45</v>
      </c>
      <c r="G187" s="35" t="s">
        <v>0</v>
      </c>
      <c r="H187" s="67" t="s">
        <v>152</v>
      </c>
      <c r="I187" s="67" t="s">
        <v>117</v>
      </c>
      <c r="J187" s="67" t="s">
        <v>115</v>
      </c>
      <c r="K187" s="16">
        <v>16400</v>
      </c>
      <c r="L187" s="16"/>
      <c r="M187" s="16">
        <v>16400</v>
      </c>
      <c r="N187" s="194">
        <f t="shared" si="7"/>
        <v>100</v>
      </c>
    </row>
    <row r="188" spans="1:14" s="5" customFormat="1" ht="12.75">
      <c r="A188" s="104" t="s">
        <v>156</v>
      </c>
      <c r="B188" s="49"/>
      <c r="C188" s="6"/>
      <c r="D188" s="6"/>
      <c r="E188" s="6"/>
      <c r="F188" s="3" t="s">
        <v>45</v>
      </c>
      <c r="G188" s="35" t="s">
        <v>0</v>
      </c>
      <c r="H188" s="67" t="s">
        <v>170</v>
      </c>
      <c r="I188" s="67"/>
      <c r="J188" s="67"/>
      <c r="K188" s="16">
        <f>K191+K196</f>
        <v>3359122.1599999997</v>
      </c>
      <c r="L188" s="16" t="e">
        <f>L192+#REF!</f>
        <v>#REF!</v>
      </c>
      <c r="M188" s="16">
        <f>M191</f>
        <v>1985833.6900000002</v>
      </c>
      <c r="N188" s="194">
        <f t="shared" si="7"/>
        <v>59.11763834156005</v>
      </c>
    </row>
    <row r="189" spans="1:14" s="5" customFormat="1" ht="12.75">
      <c r="A189" s="22" t="s">
        <v>60</v>
      </c>
      <c r="B189" s="49"/>
      <c r="C189" s="6"/>
      <c r="D189" s="6"/>
      <c r="E189" s="6"/>
      <c r="F189" s="3" t="s">
        <v>45</v>
      </c>
      <c r="G189" s="35" t="s">
        <v>0</v>
      </c>
      <c r="H189" s="67" t="s">
        <v>170</v>
      </c>
      <c r="I189" s="67" t="s">
        <v>48</v>
      </c>
      <c r="J189" s="67"/>
      <c r="K189" s="16">
        <f aca="true" t="shared" si="11" ref="K189:M190">K190</f>
        <v>3358630.01</v>
      </c>
      <c r="L189" s="16">
        <f t="shared" si="11"/>
        <v>0</v>
      </c>
      <c r="M189" s="16">
        <f t="shared" si="11"/>
        <v>1985833.6900000002</v>
      </c>
      <c r="N189" s="194"/>
    </row>
    <row r="190" spans="1:14" s="5" customFormat="1" ht="25.5">
      <c r="A190" s="22" t="s">
        <v>53</v>
      </c>
      <c r="B190" s="49"/>
      <c r="C190" s="6"/>
      <c r="D190" s="6"/>
      <c r="E190" s="6"/>
      <c r="F190" s="3" t="s">
        <v>45</v>
      </c>
      <c r="G190" s="35" t="s">
        <v>0</v>
      </c>
      <c r="H190" s="67" t="s">
        <v>170</v>
      </c>
      <c r="I190" s="67" t="s">
        <v>49</v>
      </c>
      <c r="J190" s="67"/>
      <c r="K190" s="16">
        <f t="shared" si="11"/>
        <v>3358630.01</v>
      </c>
      <c r="L190" s="16">
        <f t="shared" si="11"/>
        <v>0</v>
      </c>
      <c r="M190" s="16">
        <f t="shared" si="11"/>
        <v>1985833.6900000002</v>
      </c>
      <c r="N190" s="194"/>
    </row>
    <row r="191" spans="1:14" s="5" customFormat="1" ht="12.75">
      <c r="A191" s="104" t="s">
        <v>162</v>
      </c>
      <c r="B191" s="49"/>
      <c r="C191" s="6"/>
      <c r="D191" s="6"/>
      <c r="E191" s="6"/>
      <c r="F191" s="3" t="s">
        <v>45</v>
      </c>
      <c r="G191" s="35" t="s">
        <v>0</v>
      </c>
      <c r="H191" s="67" t="s">
        <v>170</v>
      </c>
      <c r="I191" s="67" t="s">
        <v>101</v>
      </c>
      <c r="J191" s="67"/>
      <c r="K191" s="16">
        <f>K192+K193+K194+K195</f>
        <v>3358630.01</v>
      </c>
      <c r="L191" s="44"/>
      <c r="M191" s="140">
        <f>SUM(M192:M195)</f>
        <v>1985833.6900000002</v>
      </c>
      <c r="N191" s="194">
        <f t="shared" si="7"/>
        <v>59.126301024148844</v>
      </c>
    </row>
    <row r="192" spans="1:14" s="5" customFormat="1" ht="12.75">
      <c r="A192" s="104" t="s">
        <v>111</v>
      </c>
      <c r="B192" s="49"/>
      <c r="C192" s="6"/>
      <c r="D192" s="6"/>
      <c r="E192" s="6"/>
      <c r="F192" s="3" t="s">
        <v>45</v>
      </c>
      <c r="G192" s="35" t="s">
        <v>0</v>
      </c>
      <c r="H192" s="67" t="s">
        <v>170</v>
      </c>
      <c r="I192" s="35" t="s">
        <v>101</v>
      </c>
      <c r="J192" s="35" t="s">
        <v>103</v>
      </c>
      <c r="K192" s="16">
        <v>2869683.21</v>
      </c>
      <c r="L192" s="44"/>
      <c r="M192" s="129">
        <v>1518863.51</v>
      </c>
      <c r="N192" s="194">
        <f t="shared" si="7"/>
        <v>52.927915691432716</v>
      </c>
    </row>
    <row r="193" spans="1:14" s="5" customFormat="1" ht="12.75">
      <c r="A193" s="22" t="s">
        <v>151</v>
      </c>
      <c r="B193" s="49"/>
      <c r="C193" s="6"/>
      <c r="D193" s="6"/>
      <c r="E193" s="6"/>
      <c r="F193" s="3" t="s">
        <v>45</v>
      </c>
      <c r="G193" s="35" t="s">
        <v>0</v>
      </c>
      <c r="H193" s="67" t="s">
        <v>170</v>
      </c>
      <c r="I193" s="35" t="s">
        <v>101</v>
      </c>
      <c r="J193" s="35" t="s">
        <v>100</v>
      </c>
      <c r="K193" s="16">
        <v>379000</v>
      </c>
      <c r="L193" s="44"/>
      <c r="M193" s="129">
        <v>357158.38</v>
      </c>
      <c r="N193" s="194">
        <f t="shared" si="7"/>
        <v>94.23703957783641</v>
      </c>
    </row>
    <row r="194" spans="1:14" s="5" customFormat="1" ht="12.75">
      <c r="A194" s="41" t="s">
        <v>90</v>
      </c>
      <c r="B194" s="49"/>
      <c r="C194" s="6"/>
      <c r="D194" s="6"/>
      <c r="E194" s="6"/>
      <c r="F194" s="3" t="s">
        <v>45</v>
      </c>
      <c r="G194" s="35" t="s">
        <v>0</v>
      </c>
      <c r="H194" s="67" t="s">
        <v>170</v>
      </c>
      <c r="I194" s="35" t="s">
        <v>101</v>
      </c>
      <c r="J194" s="35" t="s">
        <v>89</v>
      </c>
      <c r="K194" s="16">
        <v>49946.8</v>
      </c>
      <c r="L194" s="44"/>
      <c r="M194" s="129">
        <v>49946.8</v>
      </c>
      <c r="N194" s="194">
        <f t="shared" si="7"/>
        <v>100</v>
      </c>
    </row>
    <row r="195" spans="1:14" s="5" customFormat="1" ht="12.75">
      <c r="A195" s="41" t="s">
        <v>114</v>
      </c>
      <c r="B195" s="49"/>
      <c r="C195" s="6"/>
      <c r="D195" s="6"/>
      <c r="E195" s="6"/>
      <c r="F195" s="3" t="s">
        <v>45</v>
      </c>
      <c r="G195" s="35" t="s">
        <v>0</v>
      </c>
      <c r="H195" s="67" t="s">
        <v>170</v>
      </c>
      <c r="I195" s="35" t="s">
        <v>101</v>
      </c>
      <c r="J195" s="35" t="s">
        <v>106</v>
      </c>
      <c r="K195" s="16">
        <v>60000</v>
      </c>
      <c r="L195" s="44"/>
      <c r="M195" s="129">
        <v>59865</v>
      </c>
      <c r="N195" s="194">
        <f t="shared" si="7"/>
        <v>99.775</v>
      </c>
    </row>
    <row r="196" spans="1:14" s="5" customFormat="1" ht="12.75">
      <c r="A196" s="104" t="s">
        <v>159</v>
      </c>
      <c r="B196" s="49"/>
      <c r="C196" s="6"/>
      <c r="D196" s="6"/>
      <c r="E196" s="6"/>
      <c r="F196" s="3" t="s">
        <v>45</v>
      </c>
      <c r="G196" s="35" t="s">
        <v>0</v>
      </c>
      <c r="H196" s="67" t="s">
        <v>170</v>
      </c>
      <c r="I196" s="35" t="s">
        <v>160</v>
      </c>
      <c r="J196" s="35"/>
      <c r="K196" s="16">
        <v>492.15</v>
      </c>
      <c r="L196" s="44"/>
      <c r="M196" s="129">
        <v>0</v>
      </c>
      <c r="N196" s="194">
        <f t="shared" si="7"/>
        <v>0</v>
      </c>
    </row>
    <row r="197" spans="1:14" s="5" customFormat="1" ht="12.75">
      <c r="A197" s="104" t="s">
        <v>112</v>
      </c>
      <c r="B197" s="49"/>
      <c r="C197" s="6"/>
      <c r="D197" s="6"/>
      <c r="E197" s="6"/>
      <c r="F197" s="3" t="s">
        <v>45</v>
      </c>
      <c r="G197" s="35" t="s">
        <v>0</v>
      </c>
      <c r="H197" s="67" t="s">
        <v>170</v>
      </c>
      <c r="I197" s="35" t="s">
        <v>160</v>
      </c>
      <c r="J197" s="35" t="s">
        <v>104</v>
      </c>
      <c r="K197" s="16">
        <v>492.15</v>
      </c>
      <c r="L197" s="44"/>
      <c r="M197" s="129">
        <v>0</v>
      </c>
      <c r="N197" s="194">
        <f t="shared" si="7"/>
        <v>0</v>
      </c>
    </row>
    <row r="198" spans="1:14" s="5" customFormat="1" ht="12.75">
      <c r="A198" s="41" t="s">
        <v>155</v>
      </c>
      <c r="B198" s="125"/>
      <c r="C198" s="125"/>
      <c r="D198" s="125"/>
      <c r="E198" s="125"/>
      <c r="F198" s="3" t="s">
        <v>45</v>
      </c>
      <c r="G198" s="35" t="s">
        <v>0</v>
      </c>
      <c r="H198" s="120" t="s">
        <v>178</v>
      </c>
      <c r="I198" s="120"/>
      <c r="J198" s="120"/>
      <c r="K198" s="112">
        <v>43058.79</v>
      </c>
      <c r="L198" s="112"/>
      <c r="M198" s="129">
        <f>M201+M203</f>
        <v>43058.79</v>
      </c>
      <c r="N198" s="194">
        <f t="shared" si="7"/>
        <v>100</v>
      </c>
    </row>
    <row r="199" spans="1:14" s="5" customFormat="1" ht="12.75">
      <c r="A199" s="22" t="s">
        <v>60</v>
      </c>
      <c r="B199" s="125"/>
      <c r="C199" s="125"/>
      <c r="D199" s="125"/>
      <c r="E199" s="125"/>
      <c r="F199" s="3" t="s">
        <v>45</v>
      </c>
      <c r="G199" s="35" t="s">
        <v>0</v>
      </c>
      <c r="H199" s="120" t="s">
        <v>178</v>
      </c>
      <c r="I199" s="120" t="s">
        <v>48</v>
      </c>
      <c r="J199" s="120"/>
      <c r="K199" s="112">
        <f aca="true" t="shared" si="12" ref="K199:M200">K200</f>
        <v>28705.86</v>
      </c>
      <c r="L199" s="112">
        <f t="shared" si="12"/>
        <v>0</v>
      </c>
      <c r="M199" s="112">
        <f t="shared" si="12"/>
        <v>28705.86</v>
      </c>
      <c r="N199" s="194"/>
    </row>
    <row r="200" spans="1:14" s="5" customFormat="1" ht="25.5">
      <c r="A200" s="22" t="s">
        <v>53</v>
      </c>
      <c r="B200" s="125"/>
      <c r="C200" s="125"/>
      <c r="D200" s="125"/>
      <c r="E200" s="125"/>
      <c r="F200" s="3" t="s">
        <v>45</v>
      </c>
      <c r="G200" s="35" t="s">
        <v>0</v>
      </c>
      <c r="H200" s="120" t="s">
        <v>178</v>
      </c>
      <c r="I200" s="120" t="s">
        <v>49</v>
      </c>
      <c r="J200" s="120"/>
      <c r="K200" s="112">
        <f t="shared" si="12"/>
        <v>28705.86</v>
      </c>
      <c r="L200" s="112">
        <f t="shared" si="12"/>
        <v>0</v>
      </c>
      <c r="M200" s="112">
        <f t="shared" si="12"/>
        <v>28705.86</v>
      </c>
      <c r="N200" s="194"/>
    </row>
    <row r="201" spans="1:14" s="5" customFormat="1" ht="12.75">
      <c r="A201" s="104" t="s">
        <v>162</v>
      </c>
      <c r="B201" s="125"/>
      <c r="C201" s="125"/>
      <c r="D201" s="125"/>
      <c r="E201" s="125"/>
      <c r="F201" s="3" t="s">
        <v>45</v>
      </c>
      <c r="G201" s="35" t="s">
        <v>0</v>
      </c>
      <c r="H201" s="120" t="s">
        <v>178</v>
      </c>
      <c r="I201" s="120" t="s">
        <v>101</v>
      </c>
      <c r="J201" s="120"/>
      <c r="K201" s="112">
        <v>28705.86</v>
      </c>
      <c r="L201" s="112"/>
      <c r="M201" s="112">
        <f>M202</f>
        <v>28705.86</v>
      </c>
      <c r="N201" s="194">
        <f t="shared" si="7"/>
        <v>100</v>
      </c>
    </row>
    <row r="202" spans="1:14" s="5" customFormat="1" ht="12.75">
      <c r="A202" s="110" t="s">
        <v>108</v>
      </c>
      <c r="B202" s="125"/>
      <c r="C202" s="125"/>
      <c r="D202" s="125"/>
      <c r="E202" s="125"/>
      <c r="F202" s="3" t="s">
        <v>45</v>
      </c>
      <c r="G202" s="35" t="s">
        <v>0</v>
      </c>
      <c r="H202" s="120" t="s">
        <v>178</v>
      </c>
      <c r="I202" s="120" t="s">
        <v>101</v>
      </c>
      <c r="J202" s="120" t="s">
        <v>100</v>
      </c>
      <c r="K202" s="112">
        <v>28705.86</v>
      </c>
      <c r="L202" s="112"/>
      <c r="M202" s="112">
        <v>28705.86</v>
      </c>
      <c r="N202" s="194">
        <f t="shared" si="7"/>
        <v>100</v>
      </c>
    </row>
    <row r="203" spans="1:14" s="5" customFormat="1" ht="38.25">
      <c r="A203" s="41" t="s">
        <v>153</v>
      </c>
      <c r="B203" s="125"/>
      <c r="C203" s="125"/>
      <c r="D203" s="125"/>
      <c r="E203" s="125"/>
      <c r="F203" s="3" t="s">
        <v>45</v>
      </c>
      <c r="G203" s="35" t="s">
        <v>0</v>
      </c>
      <c r="H203" s="120" t="s">
        <v>178</v>
      </c>
      <c r="I203" s="120" t="s">
        <v>150</v>
      </c>
      <c r="J203" s="120"/>
      <c r="K203" s="112">
        <v>14352.93</v>
      </c>
      <c r="L203" s="112"/>
      <c r="M203" s="164">
        <f>M204</f>
        <v>14352.93</v>
      </c>
      <c r="N203" s="194">
        <f t="shared" si="7"/>
        <v>100</v>
      </c>
    </row>
    <row r="204" spans="1:14" s="5" customFormat="1" ht="14.25" customHeight="1">
      <c r="A204" s="131" t="s">
        <v>116</v>
      </c>
      <c r="B204" s="135"/>
      <c r="C204" s="135"/>
      <c r="D204" s="135"/>
      <c r="E204" s="135"/>
      <c r="F204" s="46" t="s">
        <v>45</v>
      </c>
      <c r="G204" s="47" t="s">
        <v>0</v>
      </c>
      <c r="H204" s="120" t="s">
        <v>178</v>
      </c>
      <c r="I204" s="162" t="s">
        <v>150</v>
      </c>
      <c r="J204" s="162" t="s">
        <v>115</v>
      </c>
      <c r="K204" s="163">
        <v>14352.93</v>
      </c>
      <c r="L204" s="140"/>
      <c r="M204" s="164">
        <v>14352.93</v>
      </c>
      <c r="N204" s="194">
        <f t="shared" si="7"/>
        <v>100</v>
      </c>
    </row>
    <row r="205" spans="1:14" s="5" customFormat="1" ht="12.75">
      <c r="A205" s="41" t="s">
        <v>42</v>
      </c>
      <c r="B205" s="125"/>
      <c r="C205" s="125"/>
      <c r="D205" s="125"/>
      <c r="E205" s="125"/>
      <c r="F205" s="46" t="s">
        <v>45</v>
      </c>
      <c r="G205" s="47" t="s">
        <v>0</v>
      </c>
      <c r="H205" s="162" t="s">
        <v>179</v>
      </c>
      <c r="I205" s="162"/>
      <c r="J205" s="162"/>
      <c r="K205" s="163">
        <v>367901</v>
      </c>
      <c r="L205" s="140"/>
      <c r="M205" s="164">
        <f>M208+M211</f>
        <v>367901</v>
      </c>
      <c r="N205" s="194">
        <f t="shared" si="7"/>
        <v>100</v>
      </c>
    </row>
    <row r="206" spans="1:14" s="5" customFormat="1" ht="12.75">
      <c r="A206" s="22" t="s">
        <v>60</v>
      </c>
      <c r="B206" s="125"/>
      <c r="C206" s="125"/>
      <c r="D206" s="125"/>
      <c r="E206" s="125"/>
      <c r="F206" s="46" t="s">
        <v>45</v>
      </c>
      <c r="G206" s="47" t="s">
        <v>0</v>
      </c>
      <c r="H206" s="162" t="s">
        <v>179</v>
      </c>
      <c r="I206" s="162" t="s">
        <v>48</v>
      </c>
      <c r="J206" s="162"/>
      <c r="K206" s="163">
        <f aca="true" t="shared" si="13" ref="K206:M207">K207</f>
        <v>59090</v>
      </c>
      <c r="L206" s="163">
        <f t="shared" si="13"/>
        <v>0</v>
      </c>
      <c r="M206" s="163">
        <f t="shared" si="13"/>
        <v>59090</v>
      </c>
      <c r="N206" s="194"/>
    </row>
    <row r="207" spans="1:14" s="5" customFormat="1" ht="25.5">
      <c r="A207" s="22" t="s">
        <v>53</v>
      </c>
      <c r="B207" s="125"/>
      <c r="C207" s="125"/>
      <c r="D207" s="125"/>
      <c r="E207" s="125"/>
      <c r="F207" s="46" t="s">
        <v>45</v>
      </c>
      <c r="G207" s="47" t="s">
        <v>0</v>
      </c>
      <c r="H207" s="162" t="s">
        <v>179</v>
      </c>
      <c r="I207" s="162" t="s">
        <v>49</v>
      </c>
      <c r="J207" s="162"/>
      <c r="K207" s="163">
        <f t="shared" si="13"/>
        <v>59090</v>
      </c>
      <c r="L207" s="163">
        <f t="shared" si="13"/>
        <v>0</v>
      </c>
      <c r="M207" s="163">
        <f t="shared" si="13"/>
        <v>59090</v>
      </c>
      <c r="N207" s="194"/>
    </row>
    <row r="208" spans="1:14" s="5" customFormat="1" ht="12.75">
      <c r="A208" s="104" t="s">
        <v>162</v>
      </c>
      <c r="B208" s="125"/>
      <c r="C208" s="125"/>
      <c r="D208" s="125"/>
      <c r="E208" s="125"/>
      <c r="F208" s="46" t="s">
        <v>45</v>
      </c>
      <c r="G208" s="47" t="s">
        <v>0</v>
      </c>
      <c r="H208" s="162" t="s">
        <v>179</v>
      </c>
      <c r="I208" s="162" t="s">
        <v>101</v>
      </c>
      <c r="J208" s="162"/>
      <c r="K208" s="163">
        <f>K209+K210</f>
        <v>59090</v>
      </c>
      <c r="L208" s="140"/>
      <c r="M208" s="164">
        <f>M209+M210</f>
        <v>59090</v>
      </c>
      <c r="N208" s="194">
        <f t="shared" si="7"/>
        <v>100</v>
      </c>
    </row>
    <row r="209" spans="1:14" s="5" customFormat="1" ht="12.75">
      <c r="A209" s="41" t="s">
        <v>90</v>
      </c>
      <c r="B209" s="125"/>
      <c r="C209" s="125"/>
      <c r="D209" s="125"/>
      <c r="E209" s="125"/>
      <c r="F209" s="46" t="s">
        <v>45</v>
      </c>
      <c r="G209" s="47" t="s">
        <v>0</v>
      </c>
      <c r="H209" s="162" t="s">
        <v>179</v>
      </c>
      <c r="I209" s="162" t="s">
        <v>101</v>
      </c>
      <c r="J209" s="162" t="s">
        <v>89</v>
      </c>
      <c r="K209" s="163">
        <v>40000</v>
      </c>
      <c r="L209" s="140"/>
      <c r="M209" s="164">
        <v>40000</v>
      </c>
      <c r="N209" s="194">
        <f t="shared" si="7"/>
        <v>100</v>
      </c>
    </row>
    <row r="210" spans="1:14" s="5" customFormat="1" ht="12.75">
      <c r="A210" s="41" t="s">
        <v>114</v>
      </c>
      <c r="B210" s="125"/>
      <c r="C210" s="125"/>
      <c r="D210" s="125"/>
      <c r="E210" s="125"/>
      <c r="F210" s="46" t="s">
        <v>45</v>
      </c>
      <c r="G210" s="47" t="s">
        <v>0</v>
      </c>
      <c r="H210" s="162" t="s">
        <v>179</v>
      </c>
      <c r="I210" s="162" t="s">
        <v>101</v>
      </c>
      <c r="J210" s="162" t="s">
        <v>106</v>
      </c>
      <c r="K210" s="163">
        <v>19090</v>
      </c>
      <c r="L210" s="140"/>
      <c r="M210" s="164">
        <v>19090</v>
      </c>
      <c r="N210" s="194">
        <f t="shared" si="7"/>
        <v>100</v>
      </c>
    </row>
    <row r="211" spans="1:14" s="5" customFormat="1" ht="38.25">
      <c r="A211" s="41" t="s">
        <v>153</v>
      </c>
      <c r="B211" s="125"/>
      <c r="C211" s="125"/>
      <c r="D211" s="125"/>
      <c r="E211" s="125"/>
      <c r="F211" s="46" t="s">
        <v>45</v>
      </c>
      <c r="G211" s="47" t="s">
        <v>0</v>
      </c>
      <c r="H211" s="162" t="s">
        <v>179</v>
      </c>
      <c r="I211" s="162" t="s">
        <v>150</v>
      </c>
      <c r="J211" s="162"/>
      <c r="K211" s="163">
        <v>308811</v>
      </c>
      <c r="L211" s="140"/>
      <c r="M211" s="164">
        <f>M212</f>
        <v>308811</v>
      </c>
      <c r="N211" s="194">
        <f t="shared" si="7"/>
        <v>100</v>
      </c>
    </row>
    <row r="212" spans="1:14" s="5" customFormat="1" ht="13.5" customHeight="1">
      <c r="A212" s="182" t="s">
        <v>116</v>
      </c>
      <c r="B212" s="183"/>
      <c r="C212" s="183"/>
      <c r="D212" s="183"/>
      <c r="E212" s="183"/>
      <c r="F212" s="46" t="s">
        <v>45</v>
      </c>
      <c r="G212" s="47" t="s">
        <v>0</v>
      </c>
      <c r="H212" s="162" t="s">
        <v>179</v>
      </c>
      <c r="I212" s="162" t="s">
        <v>150</v>
      </c>
      <c r="J212" s="162" t="s">
        <v>115</v>
      </c>
      <c r="K212" s="163">
        <v>308811</v>
      </c>
      <c r="L212" s="140"/>
      <c r="M212" s="164">
        <v>308811</v>
      </c>
      <c r="N212" s="194">
        <f t="shared" si="7"/>
        <v>100</v>
      </c>
    </row>
    <row r="213" spans="1:14" s="5" customFormat="1" ht="39" customHeight="1">
      <c r="A213" s="214" t="s">
        <v>220</v>
      </c>
      <c r="B213" s="49"/>
      <c r="C213" s="6"/>
      <c r="D213" s="6"/>
      <c r="E213" s="6"/>
      <c r="F213" s="3" t="s">
        <v>45</v>
      </c>
      <c r="G213" s="35" t="s">
        <v>0</v>
      </c>
      <c r="H213" s="67" t="s">
        <v>177</v>
      </c>
      <c r="I213" s="67"/>
      <c r="J213" s="67"/>
      <c r="K213" s="16">
        <f>K216</f>
        <v>2317677.5800000005</v>
      </c>
      <c r="L213" s="16"/>
      <c r="M213" s="16">
        <f>M216</f>
        <v>2242767.68</v>
      </c>
      <c r="N213" s="194">
        <f>M213/K213*100</f>
        <v>96.76788951809249</v>
      </c>
    </row>
    <row r="214" spans="1:14" s="5" customFormat="1" ht="13.5" customHeight="1">
      <c r="A214" s="22" t="s">
        <v>60</v>
      </c>
      <c r="B214" s="49"/>
      <c r="C214" s="6"/>
      <c r="D214" s="6"/>
      <c r="E214" s="6"/>
      <c r="F214" s="3" t="s">
        <v>45</v>
      </c>
      <c r="G214" s="35" t="s">
        <v>0</v>
      </c>
      <c r="H214" s="67" t="s">
        <v>177</v>
      </c>
      <c r="I214" s="67" t="s">
        <v>48</v>
      </c>
      <c r="J214" s="67"/>
      <c r="K214" s="16">
        <f aca="true" t="shared" si="14" ref="K214:M215">K215</f>
        <v>2317677.5800000005</v>
      </c>
      <c r="L214" s="16">
        <f t="shared" si="14"/>
        <v>0</v>
      </c>
      <c r="M214" s="16">
        <f t="shared" si="14"/>
        <v>2242767.68</v>
      </c>
      <c r="N214" s="194"/>
    </row>
    <row r="215" spans="1:14" s="5" customFormat="1" ht="23.25" customHeight="1">
      <c r="A215" s="22" t="s">
        <v>53</v>
      </c>
      <c r="B215" s="49"/>
      <c r="C215" s="6"/>
      <c r="D215" s="6"/>
      <c r="E215" s="6"/>
      <c r="F215" s="3" t="s">
        <v>45</v>
      </c>
      <c r="G215" s="35" t="s">
        <v>0</v>
      </c>
      <c r="H215" s="67" t="s">
        <v>177</v>
      </c>
      <c r="I215" s="67" t="s">
        <v>49</v>
      </c>
      <c r="J215" s="67"/>
      <c r="K215" s="16">
        <f t="shared" si="14"/>
        <v>2317677.5800000005</v>
      </c>
      <c r="L215" s="16">
        <f t="shared" si="14"/>
        <v>0</v>
      </c>
      <c r="M215" s="16">
        <f t="shared" si="14"/>
        <v>2242767.68</v>
      </c>
      <c r="N215" s="194"/>
    </row>
    <row r="216" spans="1:14" s="5" customFormat="1" ht="13.5" customHeight="1">
      <c r="A216" s="22" t="s">
        <v>162</v>
      </c>
      <c r="B216" s="49"/>
      <c r="C216" s="6"/>
      <c r="D216" s="6"/>
      <c r="E216" s="6"/>
      <c r="F216" s="3" t="s">
        <v>45</v>
      </c>
      <c r="G216" s="35" t="s">
        <v>0</v>
      </c>
      <c r="H216" s="67" t="s">
        <v>177</v>
      </c>
      <c r="I216" s="67" t="s">
        <v>101</v>
      </c>
      <c r="J216" s="67"/>
      <c r="K216" s="16">
        <f>K217+K218+K219+K220+K221+K222+K223</f>
        <v>2317677.5800000005</v>
      </c>
      <c r="L216" s="16"/>
      <c r="M216" s="16">
        <f>SUM(M217:M223)</f>
        <v>2242767.68</v>
      </c>
      <c r="N216" s="194">
        <f aca="true" t="shared" si="15" ref="N216:N223">M216/K216*100</f>
        <v>96.76788951809249</v>
      </c>
    </row>
    <row r="217" spans="1:14" s="5" customFormat="1" ht="13.5" customHeight="1">
      <c r="A217" s="22" t="s">
        <v>151</v>
      </c>
      <c r="B217" s="49"/>
      <c r="C217" s="6"/>
      <c r="D217" s="6"/>
      <c r="E217" s="6"/>
      <c r="F217" s="3" t="s">
        <v>45</v>
      </c>
      <c r="G217" s="35" t="s">
        <v>0</v>
      </c>
      <c r="H217" s="67" t="s">
        <v>177</v>
      </c>
      <c r="I217" s="67" t="s">
        <v>101</v>
      </c>
      <c r="J217" s="67" t="s">
        <v>100</v>
      </c>
      <c r="K217" s="16">
        <v>1994009.08</v>
      </c>
      <c r="L217" s="16"/>
      <c r="M217" s="16">
        <v>1994009.08</v>
      </c>
      <c r="N217" s="194">
        <f t="shared" si="15"/>
        <v>100</v>
      </c>
    </row>
    <row r="218" spans="1:14" s="5" customFormat="1" ht="13.5" customHeight="1">
      <c r="A218" s="104" t="s">
        <v>90</v>
      </c>
      <c r="B218" s="49"/>
      <c r="C218" s="6"/>
      <c r="D218" s="6"/>
      <c r="E218" s="6"/>
      <c r="F218" s="3" t="s">
        <v>45</v>
      </c>
      <c r="G218" s="35" t="s">
        <v>0</v>
      </c>
      <c r="H218" s="67" t="s">
        <v>177</v>
      </c>
      <c r="I218" s="67" t="s">
        <v>101</v>
      </c>
      <c r="J218" s="67" t="s">
        <v>89</v>
      </c>
      <c r="K218" s="16">
        <v>22300</v>
      </c>
      <c r="L218" s="16"/>
      <c r="M218" s="16">
        <v>22300</v>
      </c>
      <c r="N218" s="194">
        <f t="shared" si="15"/>
        <v>100</v>
      </c>
    </row>
    <row r="219" spans="1:14" s="5" customFormat="1" ht="13.5" customHeight="1">
      <c r="A219" s="104" t="s">
        <v>90</v>
      </c>
      <c r="B219" s="49"/>
      <c r="C219" s="6"/>
      <c r="D219" s="6"/>
      <c r="E219" s="6"/>
      <c r="F219" s="3" t="s">
        <v>45</v>
      </c>
      <c r="G219" s="35" t="s">
        <v>0</v>
      </c>
      <c r="H219" s="67" t="s">
        <v>177</v>
      </c>
      <c r="I219" s="67" t="s">
        <v>101</v>
      </c>
      <c r="J219" s="67" t="s">
        <v>89</v>
      </c>
      <c r="K219" s="16">
        <v>14231.6</v>
      </c>
      <c r="L219" s="16"/>
      <c r="M219" s="16">
        <v>14231.6</v>
      </c>
      <c r="N219" s="194">
        <f t="shared" si="15"/>
        <v>100</v>
      </c>
    </row>
    <row r="220" spans="1:14" s="5" customFormat="1" ht="13.5" customHeight="1">
      <c r="A220" s="104" t="s">
        <v>113</v>
      </c>
      <c r="B220" s="49"/>
      <c r="C220" s="6"/>
      <c r="D220" s="6"/>
      <c r="E220" s="6"/>
      <c r="F220" s="3" t="s">
        <v>45</v>
      </c>
      <c r="G220" s="35" t="s">
        <v>0</v>
      </c>
      <c r="H220" s="67" t="s">
        <v>177</v>
      </c>
      <c r="I220" s="67" t="s">
        <v>101</v>
      </c>
      <c r="J220" s="67" t="s">
        <v>105</v>
      </c>
      <c r="K220" s="16">
        <v>119600.04</v>
      </c>
      <c r="L220" s="16"/>
      <c r="M220" s="16">
        <v>116905.38</v>
      </c>
      <c r="N220" s="194">
        <f t="shared" si="15"/>
        <v>97.74694055286271</v>
      </c>
    </row>
    <row r="221" spans="1:14" s="5" customFormat="1" ht="13.5" customHeight="1">
      <c r="A221" s="104" t="s">
        <v>113</v>
      </c>
      <c r="B221" s="49"/>
      <c r="C221" s="6"/>
      <c r="D221" s="6"/>
      <c r="E221" s="6"/>
      <c r="F221" s="3" t="s">
        <v>45</v>
      </c>
      <c r="G221" s="35" t="s">
        <v>0</v>
      </c>
      <c r="H221" s="67" t="s">
        <v>177</v>
      </c>
      <c r="I221" s="67" t="s">
        <v>101</v>
      </c>
      <c r="J221" s="67" t="s">
        <v>105</v>
      </c>
      <c r="K221" s="16">
        <v>86924.62</v>
      </c>
      <c r="L221" s="16"/>
      <c r="M221" s="16">
        <v>86924.62</v>
      </c>
      <c r="N221" s="194">
        <f t="shared" si="15"/>
        <v>100</v>
      </c>
    </row>
    <row r="222" spans="1:14" s="5" customFormat="1" ht="13.5" customHeight="1">
      <c r="A222" s="104" t="s">
        <v>114</v>
      </c>
      <c r="B222" s="49"/>
      <c r="C222" s="6"/>
      <c r="D222" s="6"/>
      <c r="E222" s="6"/>
      <c r="F222" s="3" t="s">
        <v>45</v>
      </c>
      <c r="G222" s="35" t="s">
        <v>0</v>
      </c>
      <c r="H222" s="67" t="s">
        <v>177</v>
      </c>
      <c r="I222" s="67" t="s">
        <v>101</v>
      </c>
      <c r="J222" s="67" t="s">
        <v>106</v>
      </c>
      <c r="K222" s="16">
        <v>45597</v>
      </c>
      <c r="L222" s="16"/>
      <c r="M222" s="16">
        <v>897</v>
      </c>
      <c r="N222" s="194">
        <f t="shared" si="15"/>
        <v>1.9672346864925323</v>
      </c>
    </row>
    <row r="223" spans="1:14" s="5" customFormat="1" ht="13.5" customHeight="1">
      <c r="A223" s="104" t="s">
        <v>114</v>
      </c>
      <c r="B223" s="49"/>
      <c r="C223" s="6"/>
      <c r="D223" s="6"/>
      <c r="E223" s="6"/>
      <c r="F223" s="3" t="s">
        <v>45</v>
      </c>
      <c r="G223" s="35" t="s">
        <v>0</v>
      </c>
      <c r="H223" s="67" t="s">
        <v>177</v>
      </c>
      <c r="I223" s="67" t="s">
        <v>101</v>
      </c>
      <c r="J223" s="67" t="s">
        <v>106</v>
      </c>
      <c r="K223" s="16">
        <v>35015.24</v>
      </c>
      <c r="L223" s="16"/>
      <c r="M223" s="16">
        <v>7500</v>
      </c>
      <c r="N223" s="194">
        <f t="shared" si="15"/>
        <v>21.419244877373398</v>
      </c>
    </row>
    <row r="224" spans="1:14" s="5" customFormat="1" ht="13.5" customHeight="1">
      <c r="A224" s="58" t="s">
        <v>206</v>
      </c>
      <c r="B224" s="125"/>
      <c r="C224" s="125"/>
      <c r="D224" s="125"/>
      <c r="E224" s="125"/>
      <c r="F224" s="185" t="s">
        <v>45</v>
      </c>
      <c r="G224" s="139" t="s">
        <v>205</v>
      </c>
      <c r="H224" s="186" t="s">
        <v>208</v>
      </c>
      <c r="I224" s="186"/>
      <c r="J224" s="186"/>
      <c r="K224" s="187">
        <f>K225</f>
        <v>20000</v>
      </c>
      <c r="L224" s="188"/>
      <c r="M224" s="189">
        <f>M225</f>
        <v>20000</v>
      </c>
      <c r="N224" s="194">
        <f t="shared" si="7"/>
        <v>100</v>
      </c>
    </row>
    <row r="225" spans="1:14" s="5" customFormat="1" ht="39.75" customHeight="1">
      <c r="A225" s="41" t="s">
        <v>207</v>
      </c>
      <c r="B225" s="125"/>
      <c r="C225" s="125"/>
      <c r="D225" s="125"/>
      <c r="E225" s="125"/>
      <c r="F225" s="184" t="s">
        <v>45</v>
      </c>
      <c r="G225" s="120" t="s">
        <v>205</v>
      </c>
      <c r="H225" s="162" t="s">
        <v>208</v>
      </c>
      <c r="I225" s="162" t="s">
        <v>43</v>
      </c>
      <c r="J225" s="162"/>
      <c r="K225" s="163">
        <f>K226</f>
        <v>20000</v>
      </c>
      <c r="L225" s="140"/>
      <c r="M225" s="164">
        <f>M226</f>
        <v>20000</v>
      </c>
      <c r="N225" s="202"/>
    </row>
    <row r="226" spans="1:14" s="5" customFormat="1" ht="13.5" customHeight="1">
      <c r="A226" s="41" t="s">
        <v>41</v>
      </c>
      <c r="B226" s="125"/>
      <c r="C226" s="125"/>
      <c r="D226" s="125"/>
      <c r="E226" s="125"/>
      <c r="F226" s="184" t="s">
        <v>45</v>
      </c>
      <c r="G226" s="120" t="s">
        <v>205</v>
      </c>
      <c r="H226" s="162" t="s">
        <v>208</v>
      </c>
      <c r="I226" s="162" t="s">
        <v>43</v>
      </c>
      <c r="J226" s="162" t="s">
        <v>91</v>
      </c>
      <c r="K226" s="163">
        <v>20000</v>
      </c>
      <c r="L226" s="140"/>
      <c r="M226" s="164">
        <v>20000</v>
      </c>
      <c r="N226" s="202">
        <f>M226/K226*100</f>
        <v>100</v>
      </c>
    </row>
    <row r="227" spans="1:14" s="5" customFormat="1" ht="12.75">
      <c r="A227" s="134" t="s">
        <v>34</v>
      </c>
      <c r="B227" s="159"/>
      <c r="C227" s="159"/>
      <c r="D227" s="159"/>
      <c r="E227" s="160"/>
      <c r="F227" s="132" t="s">
        <v>45</v>
      </c>
      <c r="G227" s="133" t="s">
        <v>28</v>
      </c>
      <c r="H227" s="133"/>
      <c r="I227" s="133"/>
      <c r="J227" s="133"/>
      <c r="K227" s="161">
        <f>K228</f>
        <v>10138209.45</v>
      </c>
      <c r="L227" s="161" t="e">
        <f>L228</f>
        <v>#REF!</v>
      </c>
      <c r="M227" s="161">
        <f>M228</f>
        <v>9832348.889999999</v>
      </c>
      <c r="N227" s="202">
        <f>M227/K227*100</f>
        <v>96.98309093426748</v>
      </c>
    </row>
    <row r="228" spans="1:14" s="5" customFormat="1" ht="12.75">
      <c r="A228" s="40" t="s">
        <v>1</v>
      </c>
      <c r="B228" s="91"/>
      <c r="C228" s="91"/>
      <c r="D228" s="91"/>
      <c r="E228" s="126"/>
      <c r="F228" s="127" t="s">
        <v>45</v>
      </c>
      <c r="G228" s="74" t="s">
        <v>29</v>
      </c>
      <c r="H228" s="74"/>
      <c r="I228" s="74"/>
      <c r="J228" s="74"/>
      <c r="K228" s="128">
        <f>K230+K234+K238+K242+K253</f>
        <v>10138209.45</v>
      </c>
      <c r="L228" s="128" t="e">
        <f>L230+L234+L238+L242+L253</f>
        <v>#REF!</v>
      </c>
      <c r="M228" s="128">
        <f>M230+M234+M238+M242+M253</f>
        <v>9832348.889999999</v>
      </c>
      <c r="N228" s="191"/>
    </row>
    <row r="229" spans="1:14" s="5" customFormat="1" ht="25.5">
      <c r="A229" s="214" t="s">
        <v>217</v>
      </c>
      <c r="B229" s="91"/>
      <c r="C229" s="91"/>
      <c r="D229" s="91"/>
      <c r="E229" s="126"/>
      <c r="F229" s="127" t="s">
        <v>45</v>
      </c>
      <c r="G229" s="74" t="s">
        <v>29</v>
      </c>
      <c r="H229" s="213" t="s">
        <v>216</v>
      </c>
      <c r="I229" s="74"/>
      <c r="J229" s="74"/>
      <c r="K229" s="128">
        <v>7593259.45</v>
      </c>
      <c r="L229" s="135"/>
      <c r="M229" s="189">
        <v>7298662.5</v>
      </c>
      <c r="N229" s="203"/>
    </row>
    <row r="230" spans="1:14" s="5" customFormat="1" ht="14.25" customHeight="1">
      <c r="A230" s="50" t="s">
        <v>70</v>
      </c>
      <c r="B230" s="78"/>
      <c r="C230" s="78"/>
      <c r="D230" s="78"/>
      <c r="E230" s="79"/>
      <c r="F230" s="81" t="s">
        <v>45</v>
      </c>
      <c r="G230" s="82" t="s">
        <v>29</v>
      </c>
      <c r="H230" s="82" t="s">
        <v>154</v>
      </c>
      <c r="I230" s="82"/>
      <c r="J230" s="82"/>
      <c r="K230" s="83">
        <f>K232</f>
        <v>3618996</v>
      </c>
      <c r="L230" s="80"/>
      <c r="M230" s="164">
        <f>M232</f>
        <v>3596962.36</v>
      </c>
      <c r="N230" s="203"/>
    </row>
    <row r="231" spans="1:14" s="5" customFormat="1" ht="29.25" customHeight="1">
      <c r="A231" s="207" t="s">
        <v>213</v>
      </c>
      <c r="B231" s="78"/>
      <c r="C231" s="78"/>
      <c r="D231" s="78"/>
      <c r="E231" s="79"/>
      <c r="F231" s="81" t="s">
        <v>45</v>
      </c>
      <c r="G231" s="82" t="s">
        <v>29</v>
      </c>
      <c r="H231" s="82" t="s">
        <v>154</v>
      </c>
      <c r="I231" s="82" t="s">
        <v>214</v>
      </c>
      <c r="J231" s="82"/>
      <c r="K231" s="83">
        <f>K232</f>
        <v>3618996</v>
      </c>
      <c r="L231" s="83">
        <f>L232</f>
        <v>0</v>
      </c>
      <c r="M231" s="83">
        <f>M232</f>
        <v>3596962.36</v>
      </c>
      <c r="N231" s="203"/>
    </row>
    <row r="232" spans="1:14" s="5" customFormat="1" ht="38.25">
      <c r="A232" s="77" t="s">
        <v>118</v>
      </c>
      <c r="B232" s="78"/>
      <c r="C232" s="78"/>
      <c r="D232" s="78"/>
      <c r="E232" s="79"/>
      <c r="F232" s="81" t="s">
        <v>45</v>
      </c>
      <c r="G232" s="82" t="s">
        <v>29</v>
      </c>
      <c r="H232" s="82" t="s">
        <v>154</v>
      </c>
      <c r="I232" s="82" t="s">
        <v>117</v>
      </c>
      <c r="J232" s="82"/>
      <c r="K232" s="83">
        <f>K233</f>
        <v>3618996</v>
      </c>
      <c r="L232" s="80"/>
      <c r="M232" s="164">
        <f>M233</f>
        <v>3596962.36</v>
      </c>
      <c r="N232" s="203"/>
    </row>
    <row r="233" spans="1:14" s="5" customFormat="1" ht="12.75" customHeight="1">
      <c r="A233" s="50" t="s">
        <v>116</v>
      </c>
      <c r="B233" s="78"/>
      <c r="C233" s="78"/>
      <c r="D233" s="78"/>
      <c r="E233" s="79"/>
      <c r="F233" s="81" t="s">
        <v>45</v>
      </c>
      <c r="G233" s="82" t="s">
        <v>29</v>
      </c>
      <c r="H233" s="82" t="s">
        <v>154</v>
      </c>
      <c r="I233" s="82" t="s">
        <v>117</v>
      </c>
      <c r="J233" s="82" t="s">
        <v>115</v>
      </c>
      <c r="K233" s="83">
        <v>3618996</v>
      </c>
      <c r="L233" s="80"/>
      <c r="M233" s="164">
        <v>3596962.36</v>
      </c>
      <c r="N233" s="203">
        <f>M233/K233*100</f>
        <v>99.39116705296165</v>
      </c>
    </row>
    <row r="234" spans="1:14" s="5" customFormat="1" ht="37.5" customHeight="1">
      <c r="A234" s="50" t="s">
        <v>185</v>
      </c>
      <c r="B234" s="78"/>
      <c r="C234" s="78"/>
      <c r="D234" s="78"/>
      <c r="E234" s="79"/>
      <c r="F234" s="81" t="s">
        <v>45</v>
      </c>
      <c r="G234" s="82" t="s">
        <v>29</v>
      </c>
      <c r="H234" s="82" t="s">
        <v>186</v>
      </c>
      <c r="I234" s="82"/>
      <c r="J234" s="82"/>
      <c r="K234" s="128">
        <f>K235</f>
        <v>2725504.84</v>
      </c>
      <c r="L234" s="80"/>
      <c r="M234" s="189">
        <f>M235</f>
        <v>2725504.84</v>
      </c>
      <c r="N234" s="203">
        <f>M234/K234*100</f>
        <v>100</v>
      </c>
    </row>
    <row r="235" spans="1:14" s="5" customFormat="1" ht="12.75">
      <c r="A235" s="50" t="s">
        <v>181</v>
      </c>
      <c r="B235" s="78"/>
      <c r="C235" s="78"/>
      <c r="D235" s="78"/>
      <c r="E235" s="79"/>
      <c r="F235" s="81" t="s">
        <v>45</v>
      </c>
      <c r="G235" s="82" t="s">
        <v>29</v>
      </c>
      <c r="H235" s="82" t="s">
        <v>186</v>
      </c>
      <c r="I235" s="82" t="s">
        <v>182</v>
      </c>
      <c r="J235" s="82"/>
      <c r="K235" s="83">
        <f>K236+K237</f>
        <v>2725504.84</v>
      </c>
      <c r="L235" s="80"/>
      <c r="M235" s="164">
        <f>M236+M237</f>
        <v>2725504.84</v>
      </c>
      <c r="N235" s="204"/>
    </row>
    <row r="236" spans="1:14" s="5" customFormat="1" ht="14.25" customHeight="1">
      <c r="A236" s="50" t="s">
        <v>116</v>
      </c>
      <c r="B236" s="78"/>
      <c r="C236" s="78"/>
      <c r="D236" s="78"/>
      <c r="E236" s="79"/>
      <c r="F236" s="81" t="s">
        <v>45</v>
      </c>
      <c r="G236" s="82" t="s">
        <v>29</v>
      </c>
      <c r="H236" s="82" t="s">
        <v>186</v>
      </c>
      <c r="I236" s="82" t="s">
        <v>182</v>
      </c>
      <c r="J236" s="82" t="s">
        <v>115</v>
      </c>
      <c r="K236" s="83">
        <v>2000000</v>
      </c>
      <c r="L236" s="80"/>
      <c r="M236" s="164">
        <v>2000000</v>
      </c>
      <c r="N236" s="203">
        <f>M236/K236*100</f>
        <v>100</v>
      </c>
    </row>
    <row r="237" spans="1:14" s="5" customFormat="1" ht="14.25" customHeight="1">
      <c r="A237" s="50" t="s">
        <v>116</v>
      </c>
      <c r="B237" s="78"/>
      <c r="C237" s="78"/>
      <c r="D237" s="78"/>
      <c r="E237" s="79"/>
      <c r="F237" s="81" t="s">
        <v>45</v>
      </c>
      <c r="G237" s="82" t="s">
        <v>29</v>
      </c>
      <c r="H237" s="82" t="s">
        <v>186</v>
      </c>
      <c r="I237" s="82" t="s">
        <v>182</v>
      </c>
      <c r="J237" s="82" t="s">
        <v>115</v>
      </c>
      <c r="K237" s="83">
        <v>725504.84</v>
      </c>
      <c r="L237" s="80"/>
      <c r="M237" s="164">
        <v>725504.84</v>
      </c>
      <c r="N237" s="203">
        <f>M237/K237*100</f>
        <v>100</v>
      </c>
    </row>
    <row r="238" spans="1:14" s="5" customFormat="1" ht="39" customHeight="1">
      <c r="A238" s="50" t="s">
        <v>203</v>
      </c>
      <c r="B238" s="78"/>
      <c r="C238" s="78"/>
      <c r="D238" s="78"/>
      <c r="E238" s="79"/>
      <c r="F238" s="81" t="s">
        <v>45</v>
      </c>
      <c r="G238" s="82" t="s">
        <v>29</v>
      </c>
      <c r="H238" s="82" t="s">
        <v>204</v>
      </c>
      <c r="I238" s="82"/>
      <c r="J238" s="82"/>
      <c r="K238" s="128">
        <f>K240</f>
        <v>500000</v>
      </c>
      <c r="L238" s="80"/>
      <c r="M238" s="189">
        <f>M240</f>
        <v>500000</v>
      </c>
      <c r="N238" s="203">
        <f>M238/K238*100</f>
        <v>100</v>
      </c>
    </row>
    <row r="239" spans="1:14" s="5" customFormat="1" ht="27" customHeight="1">
      <c r="A239" s="207" t="s">
        <v>213</v>
      </c>
      <c r="B239" s="78"/>
      <c r="C239" s="78"/>
      <c r="D239" s="78"/>
      <c r="E239" s="79"/>
      <c r="F239" s="81" t="s">
        <v>45</v>
      </c>
      <c r="G239" s="82" t="s">
        <v>29</v>
      </c>
      <c r="H239" s="82" t="s">
        <v>204</v>
      </c>
      <c r="I239" s="82" t="s">
        <v>214</v>
      </c>
      <c r="J239" s="82"/>
      <c r="K239" s="63">
        <f>K240</f>
        <v>500000</v>
      </c>
      <c r="L239" s="63">
        <f>L240</f>
        <v>0</v>
      </c>
      <c r="M239" s="63">
        <f>M240</f>
        <v>500000</v>
      </c>
      <c r="N239" s="203"/>
    </row>
    <row r="240" spans="1:14" s="5" customFormat="1" ht="14.25" customHeight="1">
      <c r="A240" s="50" t="s">
        <v>181</v>
      </c>
      <c r="B240" s="78"/>
      <c r="C240" s="78"/>
      <c r="D240" s="78"/>
      <c r="E240" s="79"/>
      <c r="F240" s="81" t="s">
        <v>45</v>
      </c>
      <c r="G240" s="82" t="s">
        <v>29</v>
      </c>
      <c r="H240" s="82" t="s">
        <v>204</v>
      </c>
      <c r="I240" s="82" t="s">
        <v>182</v>
      </c>
      <c r="J240" s="82"/>
      <c r="K240" s="83">
        <f>K241</f>
        <v>500000</v>
      </c>
      <c r="L240" s="80"/>
      <c r="M240" s="164">
        <f>M241</f>
        <v>500000</v>
      </c>
      <c r="N240" s="203"/>
    </row>
    <row r="241" spans="1:14" s="5" customFormat="1" ht="14.25" customHeight="1">
      <c r="A241" s="50" t="s">
        <v>116</v>
      </c>
      <c r="B241" s="78"/>
      <c r="C241" s="78"/>
      <c r="D241" s="78"/>
      <c r="E241" s="79"/>
      <c r="F241" s="81" t="s">
        <v>45</v>
      </c>
      <c r="G241" s="82" t="s">
        <v>29</v>
      </c>
      <c r="H241" s="82" t="s">
        <v>204</v>
      </c>
      <c r="I241" s="82" t="s">
        <v>182</v>
      </c>
      <c r="J241" s="82" t="s">
        <v>115</v>
      </c>
      <c r="K241" s="83">
        <v>500000</v>
      </c>
      <c r="L241" s="80"/>
      <c r="M241" s="164">
        <v>500000</v>
      </c>
      <c r="N241" s="203">
        <f>M241/K241*100</f>
        <v>100</v>
      </c>
    </row>
    <row r="242" spans="1:14" ht="12.75">
      <c r="A242" s="53" t="s">
        <v>171</v>
      </c>
      <c r="B242" s="91"/>
      <c r="C242" s="91"/>
      <c r="D242" s="91"/>
      <c r="E242" s="126"/>
      <c r="F242" s="127" t="s">
        <v>45</v>
      </c>
      <c r="G242" s="74" t="s">
        <v>29</v>
      </c>
      <c r="H242" s="74" t="s">
        <v>141</v>
      </c>
      <c r="I242" s="74"/>
      <c r="J242" s="74"/>
      <c r="K242" s="128">
        <f>K243</f>
        <v>748758.61</v>
      </c>
      <c r="L242" s="128" t="e">
        <f>L243</f>
        <v>#REF!</v>
      </c>
      <c r="M242" s="164">
        <f>M243</f>
        <v>476195.3</v>
      </c>
      <c r="N242" s="203">
        <f>M242/K242*100</f>
        <v>63.5979731839077</v>
      </c>
    </row>
    <row r="243" spans="1:14" ht="14.25" customHeight="1">
      <c r="A243" s="77" t="s">
        <v>70</v>
      </c>
      <c r="B243" s="78"/>
      <c r="C243" s="78"/>
      <c r="D243" s="78"/>
      <c r="E243" s="79"/>
      <c r="F243" s="81" t="s">
        <v>45</v>
      </c>
      <c r="G243" s="82" t="s">
        <v>29</v>
      </c>
      <c r="H243" s="82" t="s">
        <v>141</v>
      </c>
      <c r="I243" s="82"/>
      <c r="J243" s="82"/>
      <c r="K243" s="83">
        <f>K246</f>
        <v>748758.61</v>
      </c>
      <c r="L243" s="83" t="e">
        <f>#REF!</f>
        <v>#REF!</v>
      </c>
      <c r="M243" s="164">
        <f>M246</f>
        <v>476195.3</v>
      </c>
      <c r="N243" s="191"/>
    </row>
    <row r="244" spans="1:14" ht="14.25" customHeight="1">
      <c r="A244" s="22" t="s">
        <v>60</v>
      </c>
      <c r="B244" s="210"/>
      <c r="C244" s="210"/>
      <c r="D244" s="210"/>
      <c r="E244" s="210"/>
      <c r="F244" s="81" t="s">
        <v>45</v>
      </c>
      <c r="G244" s="82" t="s">
        <v>29</v>
      </c>
      <c r="H244" s="82" t="s">
        <v>141</v>
      </c>
      <c r="I244" s="82" t="s">
        <v>48</v>
      </c>
      <c r="J244" s="82"/>
      <c r="K244" s="83">
        <f aca="true" t="shared" si="16" ref="K244:M245">K245</f>
        <v>748758.61</v>
      </c>
      <c r="L244" s="83" t="e">
        <f t="shared" si="16"/>
        <v>#REF!</v>
      </c>
      <c r="M244" s="83">
        <f t="shared" si="16"/>
        <v>476195.3</v>
      </c>
      <c r="N244" s="191"/>
    </row>
    <row r="245" spans="1:14" ht="26.25" customHeight="1">
      <c r="A245" s="22" t="s">
        <v>53</v>
      </c>
      <c r="B245" s="210"/>
      <c r="C245" s="210"/>
      <c r="D245" s="210"/>
      <c r="E245" s="210"/>
      <c r="F245" s="81" t="s">
        <v>45</v>
      </c>
      <c r="G245" s="82" t="s">
        <v>29</v>
      </c>
      <c r="H245" s="82" t="s">
        <v>141</v>
      </c>
      <c r="I245" s="82" t="s">
        <v>49</v>
      </c>
      <c r="J245" s="82"/>
      <c r="K245" s="83">
        <f t="shared" si="16"/>
        <v>748758.61</v>
      </c>
      <c r="L245" s="83" t="e">
        <f t="shared" si="16"/>
        <v>#REF!</v>
      </c>
      <c r="M245" s="83">
        <f t="shared" si="16"/>
        <v>476195.3</v>
      </c>
      <c r="N245" s="191"/>
    </row>
    <row r="246" spans="1:14" ht="12.75">
      <c r="A246" s="22" t="s">
        <v>162</v>
      </c>
      <c r="B246" s="60"/>
      <c r="C246" s="60"/>
      <c r="D246" s="60"/>
      <c r="E246" s="60"/>
      <c r="F246" s="61" t="s">
        <v>45</v>
      </c>
      <c r="G246" s="62" t="s">
        <v>29</v>
      </c>
      <c r="H246" s="82" t="s">
        <v>141</v>
      </c>
      <c r="I246" s="62" t="s">
        <v>101</v>
      </c>
      <c r="J246" s="62"/>
      <c r="K246" s="63">
        <f>K247+K248+K249+K250+K251+K252</f>
        <v>748758.61</v>
      </c>
      <c r="L246" s="63" t="e">
        <f>L247+L249+L250+L252+#REF!+#REF!+#REF!</f>
        <v>#REF!</v>
      </c>
      <c r="M246" s="164">
        <f>SUM(M247:M252)</f>
        <v>476195.3</v>
      </c>
      <c r="N246" s="191"/>
    </row>
    <row r="247" spans="1:14" ht="12.75">
      <c r="A247" s="104" t="s">
        <v>120</v>
      </c>
      <c r="B247" s="60"/>
      <c r="C247" s="60"/>
      <c r="D247" s="60"/>
      <c r="E247" s="60"/>
      <c r="F247" s="61" t="s">
        <v>45</v>
      </c>
      <c r="G247" s="62" t="s">
        <v>29</v>
      </c>
      <c r="H247" s="82" t="s">
        <v>141</v>
      </c>
      <c r="I247" s="62" t="s">
        <v>101</v>
      </c>
      <c r="J247" s="62" t="s">
        <v>119</v>
      </c>
      <c r="K247" s="63">
        <v>220000</v>
      </c>
      <c r="L247" s="112"/>
      <c r="M247" s="164">
        <v>220000</v>
      </c>
      <c r="N247" s="205">
        <f>M247/K247*100</f>
        <v>100</v>
      </c>
    </row>
    <row r="248" spans="1:14" ht="12.75">
      <c r="A248" s="110" t="s">
        <v>108</v>
      </c>
      <c r="B248" s="60"/>
      <c r="C248" s="60"/>
      <c r="D248" s="60"/>
      <c r="E248" s="60"/>
      <c r="F248" s="61" t="s">
        <v>45</v>
      </c>
      <c r="G248" s="62" t="s">
        <v>29</v>
      </c>
      <c r="H248" s="82" t="s">
        <v>141</v>
      </c>
      <c r="I248" s="62" t="s">
        <v>101</v>
      </c>
      <c r="J248" s="62" t="s">
        <v>100</v>
      </c>
      <c r="K248" s="63">
        <v>71922</v>
      </c>
      <c r="L248" s="112"/>
      <c r="M248" s="164">
        <v>0</v>
      </c>
      <c r="N248" s="205">
        <f aca="true" t="shared" si="17" ref="N248:N253">M248/K248*100</f>
        <v>0</v>
      </c>
    </row>
    <row r="249" spans="1:14" ht="12.75">
      <c r="A249" s="104" t="s">
        <v>90</v>
      </c>
      <c r="B249" s="60"/>
      <c r="C249" s="60"/>
      <c r="D249" s="60"/>
      <c r="E249" s="60"/>
      <c r="F249" s="61" t="s">
        <v>45</v>
      </c>
      <c r="G249" s="62" t="s">
        <v>29</v>
      </c>
      <c r="H249" s="82" t="s">
        <v>141</v>
      </c>
      <c r="I249" s="62" t="s">
        <v>101</v>
      </c>
      <c r="J249" s="62" t="s">
        <v>89</v>
      </c>
      <c r="K249" s="63">
        <v>125078</v>
      </c>
      <c r="L249" s="112"/>
      <c r="M249" s="164">
        <v>115078</v>
      </c>
      <c r="N249" s="205">
        <f t="shared" si="17"/>
        <v>92.00498888693456</v>
      </c>
    </row>
    <row r="250" spans="1:14" ht="12.75">
      <c r="A250" s="104" t="s">
        <v>112</v>
      </c>
      <c r="B250" s="60"/>
      <c r="C250" s="60"/>
      <c r="D250" s="60"/>
      <c r="E250" s="60"/>
      <c r="F250" s="61" t="s">
        <v>45</v>
      </c>
      <c r="G250" s="62" t="s">
        <v>29</v>
      </c>
      <c r="H250" s="82" t="s">
        <v>141</v>
      </c>
      <c r="I250" s="62" t="s">
        <v>101</v>
      </c>
      <c r="J250" s="62" t="s">
        <v>104</v>
      </c>
      <c r="K250" s="63">
        <v>23000</v>
      </c>
      <c r="L250" s="112"/>
      <c r="M250" s="164">
        <v>17741.5</v>
      </c>
      <c r="N250" s="205">
        <f t="shared" si="17"/>
        <v>77.13695652173914</v>
      </c>
    </row>
    <row r="251" spans="1:14" ht="12.75">
      <c r="A251" s="104" t="s">
        <v>113</v>
      </c>
      <c r="B251" s="60"/>
      <c r="C251" s="60"/>
      <c r="D251" s="60"/>
      <c r="E251" s="60"/>
      <c r="F251" s="61" t="s">
        <v>45</v>
      </c>
      <c r="G251" s="62" t="s">
        <v>29</v>
      </c>
      <c r="H251" s="82" t="s">
        <v>141</v>
      </c>
      <c r="I251" s="62" t="s">
        <v>101</v>
      </c>
      <c r="J251" s="62" t="s">
        <v>105</v>
      </c>
      <c r="K251" s="63">
        <v>99000</v>
      </c>
      <c r="L251" s="112"/>
      <c r="M251" s="164">
        <v>99000</v>
      </c>
      <c r="N251" s="205">
        <f t="shared" si="17"/>
        <v>100</v>
      </c>
    </row>
    <row r="252" spans="1:14" ht="15" customHeight="1">
      <c r="A252" s="104" t="s">
        <v>114</v>
      </c>
      <c r="B252" s="60"/>
      <c r="C252" s="60"/>
      <c r="D252" s="60"/>
      <c r="E252" s="60"/>
      <c r="F252" s="61" t="s">
        <v>45</v>
      </c>
      <c r="G252" s="62" t="s">
        <v>29</v>
      </c>
      <c r="H252" s="82" t="s">
        <v>141</v>
      </c>
      <c r="I252" s="62" t="s">
        <v>101</v>
      </c>
      <c r="J252" s="62" t="s">
        <v>106</v>
      </c>
      <c r="K252" s="63">
        <v>209758.61</v>
      </c>
      <c r="L252" s="112"/>
      <c r="M252" s="164">
        <v>24375.8</v>
      </c>
      <c r="N252" s="205">
        <f t="shared" si="17"/>
        <v>11.620881736392134</v>
      </c>
    </row>
    <row r="253" spans="1:14" s="45" customFormat="1" ht="38.25">
      <c r="A253" s="214" t="s">
        <v>218</v>
      </c>
      <c r="B253" s="78"/>
      <c r="C253" s="78"/>
      <c r="D253" s="78"/>
      <c r="E253" s="79"/>
      <c r="F253" s="127" t="s">
        <v>45</v>
      </c>
      <c r="G253" s="74" t="s">
        <v>29</v>
      </c>
      <c r="H253" s="74" t="s">
        <v>140</v>
      </c>
      <c r="I253" s="82"/>
      <c r="J253" s="82"/>
      <c r="K253" s="128">
        <f>K255</f>
        <v>2544950</v>
      </c>
      <c r="L253" s="83">
        <f>L255</f>
        <v>0</v>
      </c>
      <c r="M253" s="164">
        <f>M255</f>
        <v>2533686.39</v>
      </c>
      <c r="N253" s="205">
        <f t="shared" si="17"/>
        <v>99.55741330870941</v>
      </c>
    </row>
    <row r="254" spans="1:14" s="45" customFormat="1" ht="25.5">
      <c r="A254" s="207" t="s">
        <v>213</v>
      </c>
      <c r="B254" s="78"/>
      <c r="C254" s="78"/>
      <c r="D254" s="78"/>
      <c r="E254" s="79"/>
      <c r="F254" s="81" t="s">
        <v>45</v>
      </c>
      <c r="G254" s="82" t="s">
        <v>29</v>
      </c>
      <c r="H254" s="82" t="s">
        <v>140</v>
      </c>
      <c r="I254" s="82" t="s">
        <v>214</v>
      </c>
      <c r="J254" s="82"/>
      <c r="K254" s="63">
        <f>K255</f>
        <v>2544950</v>
      </c>
      <c r="L254" s="63">
        <f>L255</f>
        <v>0</v>
      </c>
      <c r="M254" s="63">
        <f>M255</f>
        <v>2533686.39</v>
      </c>
      <c r="N254" s="205"/>
    </row>
    <row r="255" spans="1:14" s="45" customFormat="1" ht="38.25">
      <c r="A255" s="77" t="s">
        <v>118</v>
      </c>
      <c r="B255" s="78"/>
      <c r="C255" s="78"/>
      <c r="D255" s="78"/>
      <c r="E255" s="79"/>
      <c r="F255" s="81" t="s">
        <v>45</v>
      </c>
      <c r="G255" s="82" t="s">
        <v>29</v>
      </c>
      <c r="H255" s="82" t="s">
        <v>140</v>
      </c>
      <c r="I255" s="82" t="s">
        <v>117</v>
      </c>
      <c r="J255" s="82"/>
      <c r="K255" s="83">
        <f>K256+K257</f>
        <v>2544950</v>
      </c>
      <c r="L255" s="83">
        <f>L256+L257</f>
        <v>0</v>
      </c>
      <c r="M255" s="164">
        <f>M256+M257</f>
        <v>2533686.39</v>
      </c>
      <c r="N255" s="191"/>
    </row>
    <row r="256" spans="1:14" s="45" customFormat="1" ht="14.25" customHeight="1">
      <c r="A256" s="50" t="s">
        <v>116</v>
      </c>
      <c r="B256" s="78"/>
      <c r="C256" s="78"/>
      <c r="D256" s="78"/>
      <c r="E256" s="79"/>
      <c r="F256" s="81" t="s">
        <v>45</v>
      </c>
      <c r="G256" s="82" t="s">
        <v>29</v>
      </c>
      <c r="H256" s="82" t="s">
        <v>139</v>
      </c>
      <c r="I256" s="82" t="s">
        <v>117</v>
      </c>
      <c r="J256" s="82" t="s">
        <v>115</v>
      </c>
      <c r="K256" s="83">
        <v>1917000</v>
      </c>
      <c r="L256" s="80"/>
      <c r="M256" s="164">
        <v>1917000</v>
      </c>
      <c r="N256" s="194">
        <f>M256/K256*100</f>
        <v>100</v>
      </c>
    </row>
    <row r="257" spans="1:14" ht="12" customHeight="1">
      <c r="A257" s="104" t="s">
        <v>116</v>
      </c>
      <c r="B257" s="136"/>
      <c r="C257" s="78"/>
      <c r="D257" s="78"/>
      <c r="E257" s="79"/>
      <c r="F257" s="81" t="s">
        <v>45</v>
      </c>
      <c r="G257" s="167" t="s">
        <v>29</v>
      </c>
      <c r="H257" s="167" t="s">
        <v>139</v>
      </c>
      <c r="I257" s="167" t="s">
        <v>117</v>
      </c>
      <c r="J257" s="167" t="s">
        <v>115</v>
      </c>
      <c r="K257" s="168">
        <v>627950</v>
      </c>
      <c r="L257" s="80"/>
      <c r="M257" s="164">
        <v>616686.39</v>
      </c>
      <c r="N257" s="194">
        <f>M257/K257*100</f>
        <v>98.20628871725457</v>
      </c>
    </row>
    <row r="258" spans="1:14" ht="12.75">
      <c r="A258" s="171" t="s">
        <v>15</v>
      </c>
      <c r="B258" s="169">
        <v>37532365</v>
      </c>
      <c r="C258" s="100">
        <v>46582364</v>
      </c>
      <c r="D258" s="100">
        <v>41659364</v>
      </c>
      <c r="E258" s="172">
        <v>39877294</v>
      </c>
      <c r="F258" s="177" t="s">
        <v>45</v>
      </c>
      <c r="G258" s="74" t="s">
        <v>31</v>
      </c>
      <c r="H258" s="74"/>
      <c r="I258" s="74"/>
      <c r="J258" s="74"/>
      <c r="K258" s="128">
        <v>76000</v>
      </c>
      <c r="L258" s="173">
        <f aca="true" t="shared" si="18" ref="L258:L263">L259</f>
        <v>0</v>
      </c>
      <c r="M258" s="189">
        <f>M259</f>
        <v>57715</v>
      </c>
      <c r="N258" s="194">
        <f>M258/K258*100</f>
        <v>75.9407894736842</v>
      </c>
    </row>
    <row r="259" spans="1:14" ht="12.75">
      <c r="A259" s="170" t="s">
        <v>16</v>
      </c>
      <c r="B259" s="91">
        <v>34192569</v>
      </c>
      <c r="C259" s="91">
        <v>43222569</v>
      </c>
      <c r="D259" s="91">
        <v>38319569</v>
      </c>
      <c r="E259" s="91">
        <v>36535494</v>
      </c>
      <c r="F259" s="174" t="s">
        <v>45</v>
      </c>
      <c r="G259" s="175" t="s">
        <v>32</v>
      </c>
      <c r="H259" s="175"/>
      <c r="I259" s="175"/>
      <c r="J259" s="175"/>
      <c r="K259" s="176">
        <f>K260+K265</f>
        <v>76000</v>
      </c>
      <c r="L259" s="92">
        <f t="shared" si="18"/>
        <v>0</v>
      </c>
      <c r="M259" s="189">
        <f>M260+M265</f>
        <v>57715</v>
      </c>
      <c r="N259" s="194"/>
    </row>
    <row r="260" spans="1:14" ht="27" customHeight="1">
      <c r="A260" s="97" t="s">
        <v>71</v>
      </c>
      <c r="B260" s="60"/>
      <c r="C260" s="60"/>
      <c r="D260" s="60"/>
      <c r="E260" s="60"/>
      <c r="F260" s="61" t="s">
        <v>45</v>
      </c>
      <c r="G260" s="62" t="s">
        <v>32</v>
      </c>
      <c r="H260" s="62" t="s">
        <v>142</v>
      </c>
      <c r="I260" s="62"/>
      <c r="J260" s="62"/>
      <c r="K260" s="63">
        <v>60000</v>
      </c>
      <c r="L260" s="63">
        <f t="shared" si="18"/>
        <v>0</v>
      </c>
      <c r="M260" s="164">
        <f>M261</f>
        <v>41715</v>
      </c>
      <c r="N260" s="194"/>
    </row>
    <row r="261" spans="1:14" ht="50.25" customHeight="1">
      <c r="A261" s="93" t="s">
        <v>64</v>
      </c>
      <c r="B261" s="94">
        <v>607920</v>
      </c>
      <c r="C261" s="95">
        <v>607920</v>
      </c>
      <c r="D261" s="95">
        <v>607920</v>
      </c>
      <c r="E261" s="95">
        <v>526661</v>
      </c>
      <c r="F261" s="96" t="s">
        <v>45</v>
      </c>
      <c r="G261" s="86" t="s">
        <v>32</v>
      </c>
      <c r="H261" s="62" t="s">
        <v>142</v>
      </c>
      <c r="I261" s="86"/>
      <c r="J261" s="86"/>
      <c r="K261" s="88">
        <v>60000</v>
      </c>
      <c r="L261" s="88">
        <f t="shared" si="18"/>
        <v>0</v>
      </c>
      <c r="M261" s="164">
        <f>M262</f>
        <v>41715</v>
      </c>
      <c r="N261" s="194"/>
    </row>
    <row r="262" spans="1:14" ht="12.75">
      <c r="A262" s="69" t="s">
        <v>55</v>
      </c>
      <c r="B262" s="70">
        <v>607920</v>
      </c>
      <c r="C262" s="59">
        <v>607920</v>
      </c>
      <c r="D262" s="59">
        <v>607920</v>
      </c>
      <c r="E262" s="59">
        <v>526661</v>
      </c>
      <c r="F262" s="71" t="s">
        <v>45</v>
      </c>
      <c r="G262" s="72" t="s">
        <v>32</v>
      </c>
      <c r="H262" s="62" t="s">
        <v>142</v>
      </c>
      <c r="I262" s="72" t="s">
        <v>24</v>
      </c>
      <c r="J262" s="72"/>
      <c r="K262" s="73">
        <v>60000</v>
      </c>
      <c r="L262" s="73">
        <f t="shared" si="18"/>
        <v>0</v>
      </c>
      <c r="M262" s="164">
        <f>M263</f>
        <v>41715</v>
      </c>
      <c r="N262" s="194"/>
    </row>
    <row r="263" spans="1:14" ht="12.75">
      <c r="A263" s="69" t="s">
        <v>41</v>
      </c>
      <c r="B263" s="113"/>
      <c r="C263" s="113"/>
      <c r="D263" s="113"/>
      <c r="E263" s="113"/>
      <c r="F263" s="111" t="s">
        <v>45</v>
      </c>
      <c r="G263" s="89" t="s">
        <v>32</v>
      </c>
      <c r="H263" s="62" t="s">
        <v>142</v>
      </c>
      <c r="I263" s="89" t="s">
        <v>43</v>
      </c>
      <c r="J263" s="89"/>
      <c r="K263" s="90">
        <v>60000</v>
      </c>
      <c r="L263" s="90">
        <f t="shared" si="18"/>
        <v>0</v>
      </c>
      <c r="M263" s="164">
        <f>M264</f>
        <v>41715</v>
      </c>
      <c r="N263" s="194"/>
    </row>
    <row r="264" spans="1:14" ht="12.75">
      <c r="A264" s="98" t="s">
        <v>92</v>
      </c>
      <c r="B264" s="66"/>
      <c r="C264" s="66"/>
      <c r="D264" s="66"/>
      <c r="E264" s="66"/>
      <c r="F264" s="61" t="s">
        <v>45</v>
      </c>
      <c r="G264" s="62" t="s">
        <v>32</v>
      </c>
      <c r="H264" s="62" t="s">
        <v>142</v>
      </c>
      <c r="I264" s="62" t="s">
        <v>43</v>
      </c>
      <c r="J264" s="62" t="s">
        <v>91</v>
      </c>
      <c r="K264" s="63">
        <v>60000</v>
      </c>
      <c r="M264" s="164">
        <v>41715</v>
      </c>
      <c r="N264" s="194">
        <f>M264/K264*100</f>
        <v>69.525</v>
      </c>
    </row>
    <row r="265" spans="1:14" ht="12.75">
      <c r="A265" s="104" t="s">
        <v>65</v>
      </c>
      <c r="B265" s="66"/>
      <c r="C265" s="66"/>
      <c r="D265" s="66"/>
      <c r="E265" s="66"/>
      <c r="F265" s="61" t="s">
        <v>45</v>
      </c>
      <c r="G265" s="62" t="s">
        <v>32</v>
      </c>
      <c r="H265" s="62" t="s">
        <v>188</v>
      </c>
      <c r="I265" s="62"/>
      <c r="J265" s="62"/>
      <c r="K265" s="63">
        <v>16000</v>
      </c>
      <c r="M265" s="164">
        <f>M266</f>
        <v>16000</v>
      </c>
      <c r="N265" s="194"/>
    </row>
    <row r="266" spans="1:14" ht="12.75">
      <c r="A266" s="104" t="s">
        <v>187</v>
      </c>
      <c r="B266" s="66"/>
      <c r="C266" s="66"/>
      <c r="D266" s="66"/>
      <c r="E266" s="66"/>
      <c r="F266" s="61" t="s">
        <v>45</v>
      </c>
      <c r="G266" s="62" t="s">
        <v>32</v>
      </c>
      <c r="H266" s="62" t="s">
        <v>188</v>
      </c>
      <c r="I266" s="62" t="s">
        <v>189</v>
      </c>
      <c r="J266" s="62"/>
      <c r="K266" s="63">
        <v>16000</v>
      </c>
      <c r="M266" s="164">
        <f>M267</f>
        <v>16000</v>
      </c>
      <c r="N266" s="194"/>
    </row>
    <row r="267" spans="1:14" ht="12.75">
      <c r="A267" s="104" t="s">
        <v>175</v>
      </c>
      <c r="B267" s="66"/>
      <c r="C267" s="66"/>
      <c r="D267" s="66"/>
      <c r="E267" s="66"/>
      <c r="F267" s="61" t="s">
        <v>45</v>
      </c>
      <c r="G267" s="62" t="s">
        <v>32</v>
      </c>
      <c r="H267" s="62" t="s">
        <v>188</v>
      </c>
      <c r="I267" s="62" t="s">
        <v>189</v>
      </c>
      <c r="J267" s="62" t="s">
        <v>176</v>
      </c>
      <c r="K267" s="63">
        <v>16000</v>
      </c>
      <c r="M267" s="164">
        <v>16000</v>
      </c>
      <c r="N267" s="194">
        <f>M267/K267*100</f>
        <v>100</v>
      </c>
    </row>
    <row r="268" spans="1:14" ht="12.75">
      <c r="A268" s="75" t="s">
        <v>33</v>
      </c>
      <c r="B268" s="76">
        <v>12527088</v>
      </c>
      <c r="C268" s="76">
        <v>13487079</v>
      </c>
      <c r="D268" s="76">
        <v>13567076</v>
      </c>
      <c r="E268" s="76">
        <v>12527062</v>
      </c>
      <c r="F268" s="85" t="s">
        <v>45</v>
      </c>
      <c r="G268" s="114" t="s">
        <v>72</v>
      </c>
      <c r="H268" s="114"/>
      <c r="I268" s="84"/>
      <c r="J268" s="84"/>
      <c r="K268" s="115">
        <v>1960000</v>
      </c>
      <c r="L268" s="115" t="e">
        <f>L269</f>
        <v>#REF!</v>
      </c>
      <c r="M268" s="189">
        <f>M269</f>
        <v>1724892.34</v>
      </c>
      <c r="N268" s="194">
        <f>M268/K268*100</f>
        <v>88.0047112244898</v>
      </c>
    </row>
    <row r="269" spans="1:14" ht="15.75" customHeight="1">
      <c r="A269" s="65" t="s">
        <v>74</v>
      </c>
      <c r="B269" s="100"/>
      <c r="C269" s="100"/>
      <c r="D269" s="100"/>
      <c r="E269" s="100"/>
      <c r="F269" s="101" t="s">
        <v>45</v>
      </c>
      <c r="G269" s="74" t="s">
        <v>73</v>
      </c>
      <c r="H269" s="74"/>
      <c r="I269" s="102"/>
      <c r="J269" s="102"/>
      <c r="K269" s="57">
        <v>1960000</v>
      </c>
      <c r="L269" s="57" t="e">
        <f>L270</f>
        <v>#REF!</v>
      </c>
      <c r="M269" s="189">
        <f>M270</f>
        <v>1724892.34</v>
      </c>
      <c r="N269" s="123"/>
    </row>
    <row r="270" spans="1:14" ht="25.5" customHeight="1">
      <c r="A270" s="64" t="s">
        <v>75</v>
      </c>
      <c r="B270" s="54">
        <v>12217733</v>
      </c>
      <c r="C270" s="54">
        <v>12217729</v>
      </c>
      <c r="D270" s="54">
        <v>12217724</v>
      </c>
      <c r="E270" s="54">
        <v>12217721</v>
      </c>
      <c r="F270" s="99" t="s">
        <v>45</v>
      </c>
      <c r="G270" s="62" t="s">
        <v>73</v>
      </c>
      <c r="H270" s="62" t="s">
        <v>143</v>
      </c>
      <c r="I270" s="103"/>
      <c r="J270" s="109"/>
      <c r="K270" s="68">
        <v>1960000</v>
      </c>
      <c r="L270" s="68" t="e">
        <f>#REF!</f>
        <v>#REF!</v>
      </c>
      <c r="M270" s="164">
        <f>M272</f>
        <v>1724892.34</v>
      </c>
      <c r="N270" s="130"/>
    </row>
    <row r="271" spans="1:14" ht="25.5" customHeight="1">
      <c r="A271" s="207" t="s">
        <v>213</v>
      </c>
      <c r="B271" s="211"/>
      <c r="C271" s="211"/>
      <c r="D271" s="211"/>
      <c r="E271" s="211"/>
      <c r="F271" s="99" t="s">
        <v>45</v>
      </c>
      <c r="G271" s="62" t="s">
        <v>73</v>
      </c>
      <c r="H271" s="62" t="s">
        <v>143</v>
      </c>
      <c r="I271" s="208" t="s">
        <v>214</v>
      </c>
      <c r="J271" s="208"/>
      <c r="K271" s="212">
        <f>K272</f>
        <v>1960000</v>
      </c>
      <c r="L271" s="212">
        <f>L272</f>
        <v>0</v>
      </c>
      <c r="M271" s="212">
        <f>M272</f>
        <v>1724892.34</v>
      </c>
      <c r="N271" s="130"/>
    </row>
    <row r="272" spans="1:14" ht="38.25">
      <c r="A272" s="77" t="s">
        <v>118</v>
      </c>
      <c r="B272" s="60"/>
      <c r="C272" s="60"/>
      <c r="D272" s="60"/>
      <c r="E272" s="60"/>
      <c r="F272" s="61" t="s">
        <v>45</v>
      </c>
      <c r="G272" s="62" t="s">
        <v>73</v>
      </c>
      <c r="H272" s="62" t="s">
        <v>143</v>
      </c>
      <c r="I272" s="62" t="s">
        <v>117</v>
      </c>
      <c r="J272" s="62"/>
      <c r="K272" s="63">
        <v>1960000</v>
      </c>
      <c r="L272" s="63">
        <f>L273</f>
        <v>0</v>
      </c>
      <c r="M272" s="164">
        <f>M273</f>
        <v>1724892.34</v>
      </c>
      <c r="N272" s="130"/>
    </row>
    <row r="273" spans="1:14" ht="13.5" customHeight="1">
      <c r="A273" s="104" t="s">
        <v>116</v>
      </c>
      <c r="B273" s="98"/>
      <c r="C273" s="98"/>
      <c r="D273" s="98"/>
      <c r="E273" s="98"/>
      <c r="F273" s="61" t="s">
        <v>45</v>
      </c>
      <c r="G273" s="62" t="s">
        <v>73</v>
      </c>
      <c r="H273" s="62" t="s">
        <v>143</v>
      </c>
      <c r="I273" s="62" t="s">
        <v>117</v>
      </c>
      <c r="J273" s="62" t="s">
        <v>115</v>
      </c>
      <c r="K273" s="116">
        <v>1960000</v>
      </c>
      <c r="L273" s="42"/>
      <c r="M273" s="164">
        <v>1724892.34</v>
      </c>
      <c r="N273" s="130"/>
    </row>
  </sheetData>
  <sheetProtection/>
  <mergeCells count="11">
    <mergeCell ref="M11:M13"/>
    <mergeCell ref="N11:N13"/>
    <mergeCell ref="L12:L13"/>
    <mergeCell ref="A11:A13"/>
    <mergeCell ref="K11:K13"/>
    <mergeCell ref="F11:F13"/>
    <mergeCell ref="A7:L9"/>
    <mergeCell ref="G11:G13"/>
    <mergeCell ref="H11:H13"/>
    <mergeCell ref="I11:I13"/>
    <mergeCell ref="J11:J13"/>
  </mergeCells>
  <printOptions horizontalCentered="1"/>
  <pageMargins left="0" right="0" top="0" bottom="0" header="0" footer="0"/>
  <pageSetup firstPageNumber="24" useFirstPageNumber="1" fitToHeight="7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2019-01-25T05:13:47Z</cp:lastPrinted>
  <dcterms:created xsi:type="dcterms:W3CDTF">2009-02-03T11:21:42Z</dcterms:created>
  <dcterms:modified xsi:type="dcterms:W3CDTF">2019-04-30T08:46:48Z</dcterms:modified>
  <cp:category/>
  <cp:version/>
  <cp:contentType/>
  <cp:contentStatus/>
</cp:coreProperties>
</file>