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460" windowHeight="6030" activeTab="0"/>
  </bookViews>
  <sheets>
    <sheet name="Лист1" sheetId="1" r:id="rId1"/>
  </sheets>
  <definedNames>
    <definedName name="_xlnm.Print_Titles" localSheetId="0">'Лист1'!$11:$12</definedName>
    <definedName name="_xlnm.Print_Area" localSheetId="0">'Лист1'!$A$1:$G$65</definedName>
  </definedNames>
  <calcPr fullCalcOnLoad="1"/>
</workbook>
</file>

<file path=xl/sharedStrings.xml><?xml version="1.0" encoding="utf-8"?>
<sst xmlns="http://schemas.openxmlformats.org/spreadsheetml/2006/main" count="107" uniqueCount="102">
  <si>
    <t>Наименование показателей</t>
  </si>
  <si>
    <t>Доходы от предпринимательской и иной приносящей доход деятельности</t>
  </si>
  <si>
    <t xml:space="preserve"> </t>
  </si>
  <si>
    <t>Утверждено по бюджету на год</t>
  </si>
  <si>
    <t>Поправки      +    -</t>
  </si>
  <si>
    <t>1.Единый налог,взимаемый в связи с применением упрощенной системы налогооблажения .</t>
  </si>
  <si>
    <t>1 05 00000 00 0000 000</t>
  </si>
  <si>
    <t>1 05 01000 01 0000 110</t>
  </si>
  <si>
    <t>1 05 03000 01 0000 110</t>
  </si>
  <si>
    <t>1 06 00000 00 0000 000</t>
  </si>
  <si>
    <t>1 08 00000 00 0000 110</t>
  </si>
  <si>
    <t>1 09 00000 00 0000 110</t>
  </si>
  <si>
    <t>1 11 00000 00 0000 000</t>
  </si>
  <si>
    <t>1 14 00000 00 0000 000</t>
  </si>
  <si>
    <t>1 16 00000 00 0000 000</t>
  </si>
  <si>
    <t>1 17 00000 00 0000 000</t>
  </si>
  <si>
    <t>2 02 00000 00 0000 000</t>
  </si>
  <si>
    <t>3 00 00000 00 0000 000</t>
  </si>
  <si>
    <t>Субсидии на ежемесячное денежное вознаграждение  за классное руководство  в государственных и муниципальных  общеобразовательных школах</t>
  </si>
  <si>
    <t xml:space="preserve">Прочие субсидии </t>
  </si>
  <si>
    <t>в том числе:</t>
  </si>
  <si>
    <t>Субвенции от других бюджетов бюджетной системы Российской Федерации</t>
  </si>
  <si>
    <t>2 02 04000 00 0000 151</t>
  </si>
  <si>
    <t xml:space="preserve">                              Всего доходов</t>
  </si>
  <si>
    <t>Безвозмездные поступления</t>
  </si>
  <si>
    <t>Безвозмездные поступления от других бюджетов бюджетной системы</t>
  </si>
  <si>
    <t>Итого доходов</t>
  </si>
  <si>
    <t>Иные межбюджетные трансферты</t>
  </si>
  <si>
    <t>1 06 06000 10 0000 110</t>
  </si>
  <si>
    <t xml:space="preserve">1 06 01000 10 0000 110 </t>
  </si>
  <si>
    <t>1. Налог на имущество физических лиц</t>
  </si>
  <si>
    <t>2.Земельный налог</t>
  </si>
  <si>
    <t>1 08 04020 01 0000 110</t>
  </si>
  <si>
    <t>1 09 04050 10 0000 110</t>
  </si>
  <si>
    <t>1. Земельный налог ( по обязательствам возникшим до 01.01.2006 года)</t>
  </si>
  <si>
    <t>1 16 90050 10 0000 140</t>
  </si>
  <si>
    <t>1 17 05000 00 0000 180</t>
  </si>
  <si>
    <t>1 18 05030 10 0000 151</t>
  </si>
  <si>
    <t>1 19 05000 10 0000 151</t>
  </si>
  <si>
    <t>1 01 00000 00  0000 000</t>
  </si>
  <si>
    <t>I.  Налоги на прибыль,доходы</t>
  </si>
  <si>
    <t>1 01 02000 01 0000 110</t>
  </si>
  <si>
    <t>поправки +,-</t>
  </si>
  <si>
    <t xml:space="preserve"> уточненый план </t>
  </si>
  <si>
    <t>1 15 02050 10 0000 140</t>
  </si>
  <si>
    <t>Возврат остатков субсидий, субвенций и иных межбюджетных трансфертов, имеющих целевое значение, прошлых лет</t>
  </si>
  <si>
    <t>1 13 00000 00 0000 000</t>
  </si>
  <si>
    <t>1 13 03050 10 0000 130</t>
  </si>
  <si>
    <t>1 14 02053 10 0000 410</t>
  </si>
  <si>
    <t>1 14 06013 10 0000 430</t>
  </si>
  <si>
    <t>1. Налог на доходы физических лиц</t>
  </si>
  <si>
    <t xml:space="preserve">2.Единый сельскохозяйственный налог </t>
  </si>
  <si>
    <t>1.Государственная пошлина за совершение нотариальных действий</t>
  </si>
  <si>
    <t>1.Доходы от оказания платных услуг получателями средств бюджетов поселений</t>
  </si>
  <si>
    <t>1.Прочие поступления  от денежных взысканий (штрафов) и иных  сумм и возмещение ущерба</t>
  </si>
  <si>
    <t xml:space="preserve">1.Прочие неналоговые доходы </t>
  </si>
  <si>
    <t>2.Доходы от продажи земельных участков</t>
  </si>
  <si>
    <t>1.Доходы от реализации имущества, находящегося в муниципальной собственности</t>
  </si>
  <si>
    <t>III. Налоги на совокупный доход</t>
  </si>
  <si>
    <t>IV. Налоги на имущество</t>
  </si>
  <si>
    <t>V.Государственная пошлина</t>
  </si>
  <si>
    <t>VI.Задолженность  и перерасчеты по отмененным налогам, сборам и иным  обязательным платежам</t>
  </si>
  <si>
    <t>VII.Доходы от использования имущества,  находящегося в  муниципальной собственности</t>
  </si>
  <si>
    <t>VIII.Доходы от оказания платных услуг и компенсации затрат государства</t>
  </si>
  <si>
    <t>IX. Прочие доходы от  продажи материальных и нематериальных активов</t>
  </si>
  <si>
    <t>Х.Платежи, взимаемые орг-ми поселений за выполнение определенных функций</t>
  </si>
  <si>
    <t>XI.Штрафные санкции,возмещение ущерба</t>
  </si>
  <si>
    <t>XII.Прочие неналоговые доходы</t>
  </si>
  <si>
    <t>ХIII.Возврат остатков субсидий и субвенций прошлых лет</t>
  </si>
  <si>
    <t>ХIV.Возврат субсидий субвенций прошлых лет</t>
  </si>
  <si>
    <t>1 11 05020 00 0000 120</t>
  </si>
  <si>
    <t>1 11 05030 00 0000 120</t>
  </si>
  <si>
    <t>рублей</t>
  </si>
  <si>
    <t>Приложение №1</t>
  </si>
  <si>
    <t>1 17 01050 10 0000 180</t>
  </si>
  <si>
    <t>2. Невыясненные поступления, зачисляемые в бюджеты поселений</t>
  </si>
  <si>
    <t xml:space="preserve"> ПОСТУПЛЕНИЯ ДОХОДОВ БЮДЖЕТА СЕЛЬСКОГО ПОСЕЛЕНИЯ "ПОСЕЛОК ДЕТЧИНО" ПО КОДАМ КЛАССИФИКАЦИИ ДОХОДОВ БЮДЖЕТОВ БЮДЖЕТНОЙ СИСТЕМЫ РОССИЙСКОЙ ФЕДЕРАЦИИ НА 2018 ГОД </t>
  </si>
  <si>
    <t xml:space="preserve">1.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 </t>
  </si>
  <si>
    <t xml:space="preserve">2. Доходы, от сдачи а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</t>
  </si>
  <si>
    <t>2 02 10000 00 0000 151</t>
  </si>
  <si>
    <t>Дотации  бюджетам сельских поселений на выравнивание  бюджетной обеспеченности</t>
  </si>
  <si>
    <t>2 02 20000 00 0000 151</t>
  </si>
  <si>
    <t>2 02 30000 00 0000 151</t>
  </si>
  <si>
    <t>2 02 40000 00 0000 151</t>
  </si>
  <si>
    <t>2 19 60000 00 000 151</t>
  </si>
  <si>
    <t>2 00 00000 00 0000 000</t>
  </si>
  <si>
    <t>1 13 02995 10 0000 130</t>
  </si>
  <si>
    <t>1.Прочие доходы от компенсации затрат бюджетов поселений</t>
  </si>
  <si>
    <t>1 16 51040 02 0000 140</t>
  </si>
  <si>
    <t>2.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</si>
  <si>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от других бюджетов бюджетной системы Российской Федерации</t>
  </si>
  <si>
    <t xml:space="preserve">Прочие субсидии бюджетам муниципальных образований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</si>
  <si>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 xml:space="preserve">Прочие субсидии бюджетам сельских поселений на оказание  государственной поддержки местным бюджетам в целях обеспечения финансовой устойчивости  муниципальных образований в 2018 году в рамках ведомственной целевой программы "Совершенствование системы управления общественными финансами Калужской области" </t>
  </si>
  <si>
    <t>Прочие субсидии, передаваемые бюджетам муниципальных образований на ремонт, благоустройство территорий, укрепление и развитие материально-технической базы</t>
  </si>
  <si>
    <t>2 07 00000 00 0000 000</t>
  </si>
  <si>
    <t>2 07 05030 10 0000 180</t>
  </si>
  <si>
    <t>Прочие безвозмездные поступления</t>
  </si>
  <si>
    <t>Прочие безвозмездные поступления в бюджеты сельских поселений</t>
  </si>
  <si>
    <t>1 11 09040 00 0000 120</t>
  </si>
  <si>
    <t>3.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</si>
  <si>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Межбюджетные трансферты бюджетам на содействие достижению и (или) 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</t>
  </si>
  <si>
    <t>к Решению поселкового Собрания сельского поселения «Поселок Детчино» «О внесении изменений в Решение поселкового Собрания №50 от 21.12.17г «О бюджете сельского поселения «Поселок Детчино» на 2018 год и плановый период 2019-2020 гг »                                                                от "26 " декабря    2018 года  № 54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</si>
</sst>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\-#,##0\ "/>
    <numFmt numFmtId="173" formatCode="0.000"/>
    <numFmt numFmtId="174" formatCode="0.0"/>
    <numFmt numFmtId="175" formatCode="0.0000"/>
    <numFmt numFmtId="176" formatCode="0.00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[$-FC19]d\ mmmm\ yyyy\ &quot;г.&quot;"/>
  </numFmts>
  <fonts count="42">
    <font>
      <sz val="13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1.7"/>
      <color indexed="12"/>
      <name val="Times New Roman Cyr"/>
      <family val="0"/>
    </font>
    <font>
      <u val="single"/>
      <sz val="11.7"/>
      <color indexed="36"/>
      <name val="Times New Roman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Continuous"/>
      <protection/>
    </xf>
    <xf numFmtId="49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13" xfId="0" applyNumberFormat="1" applyFont="1" applyBorder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wrapText="1"/>
      <protection/>
    </xf>
    <xf numFmtId="49" fontId="2" fillId="0" borderId="13" xfId="0" applyNumberFormat="1" applyFont="1" applyBorder="1" applyAlignment="1" applyProtection="1">
      <alignment/>
      <protection/>
    </xf>
    <xf numFmtId="49" fontId="2" fillId="0" borderId="15" xfId="0" applyNumberFormat="1" applyFont="1" applyBorder="1" applyAlignment="1" applyProtection="1">
      <alignment wrapText="1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3" fontId="2" fillId="0" borderId="14" xfId="0" applyNumberFormat="1" applyFont="1" applyBorder="1" applyAlignment="1" applyProtection="1">
      <alignment horizontal="right"/>
      <protection/>
    </xf>
    <xf numFmtId="49" fontId="1" fillId="0" borderId="13" xfId="0" applyNumberFormat="1" applyFont="1" applyBorder="1" applyAlignment="1" applyProtection="1">
      <alignment/>
      <protection/>
    </xf>
    <xf numFmtId="49" fontId="1" fillId="0" borderId="15" xfId="0" applyNumberFormat="1" applyFont="1" applyBorder="1" applyAlignment="1" applyProtection="1">
      <alignment wrapText="1"/>
      <protection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3" fontId="1" fillId="0" borderId="14" xfId="0" applyNumberFormat="1" applyFont="1" applyBorder="1" applyAlignment="1" applyProtection="1">
      <alignment horizontal="right"/>
      <protection/>
    </xf>
    <xf numFmtId="49" fontId="2" fillId="0" borderId="13" xfId="0" applyNumberFormat="1" applyFont="1" applyBorder="1" applyAlignment="1" applyProtection="1">
      <alignment horizontal="left"/>
      <protection/>
    </xf>
    <xf numFmtId="49" fontId="1" fillId="0" borderId="13" xfId="0" applyNumberFormat="1" applyFont="1" applyBorder="1" applyAlignment="1" applyProtection="1">
      <alignment horizontal="lef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15" xfId="0" applyNumberFormat="1" applyFont="1" applyBorder="1" applyAlignment="1" applyProtection="1">
      <alignment horizontal="left"/>
      <protection/>
    </xf>
    <xf numFmtId="49" fontId="1" fillId="0" borderId="18" xfId="0" applyNumberFormat="1" applyFont="1" applyBorder="1" applyAlignment="1" applyProtection="1">
      <alignment wrapText="1"/>
      <protection/>
    </xf>
    <xf numFmtId="49" fontId="1" fillId="0" borderId="19" xfId="0" applyNumberFormat="1" applyFont="1" applyBorder="1" applyAlignment="1" applyProtection="1">
      <alignment/>
      <protection/>
    </xf>
    <xf numFmtId="49" fontId="2" fillId="0" borderId="20" xfId="0" applyNumberFormat="1" applyFont="1" applyBorder="1" applyAlignment="1" applyProtection="1">
      <alignment/>
      <protection/>
    </xf>
    <xf numFmtId="0" fontId="1" fillId="0" borderId="21" xfId="0" applyFont="1" applyBorder="1" applyAlignment="1" applyProtection="1">
      <alignment horizontal="center"/>
      <protection locked="0"/>
    </xf>
    <xf numFmtId="49" fontId="1" fillId="0" borderId="22" xfId="0" applyNumberFormat="1" applyFont="1" applyBorder="1" applyAlignment="1" applyProtection="1">
      <alignment/>
      <protection/>
    </xf>
    <xf numFmtId="49" fontId="2" fillId="0" borderId="11" xfId="0" applyNumberFormat="1" applyFont="1" applyBorder="1" applyAlignment="1" applyProtection="1">
      <alignment horizontal="left" wrapText="1"/>
      <protection/>
    </xf>
    <xf numFmtId="49" fontId="2" fillId="0" borderId="0" xfId="0" applyNumberFormat="1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 wrapText="1"/>
      <protection/>
    </xf>
    <xf numFmtId="49" fontId="1" fillId="0" borderId="0" xfId="0" applyNumberFormat="1" applyFont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9" fontId="1" fillId="0" borderId="13" xfId="0" applyNumberFormat="1" applyFont="1" applyBorder="1" applyAlignment="1" applyProtection="1">
      <alignment/>
      <protection/>
    </xf>
    <xf numFmtId="49" fontId="1" fillId="0" borderId="15" xfId="0" applyNumberFormat="1" applyFont="1" applyBorder="1" applyAlignment="1" applyProtection="1">
      <alignment wrapText="1"/>
      <protection/>
    </xf>
    <xf numFmtId="3" fontId="1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wrapText="1"/>
      <protection/>
    </xf>
    <xf numFmtId="3" fontId="2" fillId="0" borderId="14" xfId="0" applyNumberFormat="1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3" fontId="2" fillId="0" borderId="14" xfId="0" applyNumberFormat="1" applyFont="1" applyBorder="1" applyAlignment="1" applyProtection="1">
      <alignment horizontal="right"/>
      <protection/>
    </xf>
    <xf numFmtId="49" fontId="2" fillId="0" borderId="13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/>
      <protection/>
    </xf>
    <xf numFmtId="49" fontId="3" fillId="0" borderId="0" xfId="42" applyNumberFormat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 horizontal="right"/>
      <protection/>
    </xf>
    <xf numFmtId="4" fontId="1" fillId="0" borderId="14" xfId="0" applyNumberFormat="1" applyFont="1" applyBorder="1" applyAlignment="1" applyProtection="1">
      <alignment/>
      <protection/>
    </xf>
    <xf numFmtId="4" fontId="1" fillId="0" borderId="14" xfId="0" applyNumberFormat="1" applyFont="1" applyBorder="1" applyAlignment="1" applyProtection="1">
      <alignment horizontal="right"/>
      <protection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3" fontId="2" fillId="0" borderId="26" xfId="0" applyNumberFormat="1" applyFont="1" applyBorder="1" applyAlignment="1" applyProtection="1">
      <alignment horizontal="right"/>
      <protection/>
    </xf>
    <xf numFmtId="3" fontId="2" fillId="0" borderId="26" xfId="0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4" fontId="2" fillId="0" borderId="28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/>
      <protection/>
    </xf>
    <xf numFmtId="177" fontId="1" fillId="0" borderId="14" xfId="0" applyNumberFormat="1" applyFont="1" applyBorder="1" applyAlignment="1" applyProtection="1">
      <alignment/>
      <protection/>
    </xf>
    <xf numFmtId="174" fontId="5" fillId="0" borderId="14" xfId="0" applyNumberFormat="1" applyFont="1" applyBorder="1" applyAlignment="1">
      <alignment/>
    </xf>
    <xf numFmtId="177" fontId="1" fillId="0" borderId="14" xfId="0" applyNumberFormat="1" applyFont="1" applyBorder="1" applyAlignment="1" applyProtection="1">
      <alignment horizontal="right"/>
      <protection/>
    </xf>
    <xf numFmtId="2" fontId="1" fillId="0" borderId="14" xfId="0" applyNumberFormat="1" applyFont="1" applyBorder="1" applyAlignment="1" applyProtection="1">
      <alignment/>
      <protection/>
    </xf>
    <xf numFmtId="2" fontId="1" fillId="0" borderId="14" xfId="0" applyNumberFormat="1" applyFont="1" applyBorder="1" applyAlignment="1" applyProtection="1">
      <alignment horizontal="right"/>
      <protection/>
    </xf>
    <xf numFmtId="49" fontId="2" fillId="0" borderId="18" xfId="0" applyNumberFormat="1" applyFont="1" applyBorder="1" applyAlignment="1" applyProtection="1">
      <alignment horizontal="left" wrapText="1"/>
      <protection/>
    </xf>
    <xf numFmtId="0" fontId="2" fillId="0" borderId="21" xfId="0" applyFont="1" applyBorder="1" applyAlignment="1" applyProtection="1">
      <alignment horizontal="center"/>
      <protection locked="0"/>
    </xf>
    <xf numFmtId="4" fontId="2" fillId="0" borderId="14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" fontId="2" fillId="0" borderId="14" xfId="0" applyNumberFormat="1" applyFont="1" applyFill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  <protection/>
    </xf>
    <xf numFmtId="0" fontId="41" fillId="0" borderId="0" xfId="0" applyFont="1" applyFill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view="pageBreakPreview" zoomScaleNormal="75" zoomScaleSheetLayoutView="100" zoomScalePageLayoutView="0" workbookViewId="0" topLeftCell="A1">
      <pane ySplit="12" topLeftCell="A13" activePane="bottomLeft" state="frozen"/>
      <selection pane="topLeft" activeCell="A1" sqref="A1"/>
      <selection pane="bottomLeft" activeCell="B13" sqref="B13:B14"/>
    </sheetView>
  </sheetViews>
  <sheetFormatPr defaultColWidth="8.72265625" defaultRowHeight="16.5"/>
  <cols>
    <col min="1" max="1" width="19.36328125" style="5" customWidth="1"/>
    <col min="2" max="2" width="57.54296875" style="1" customWidth="1"/>
    <col min="3" max="3" width="2.90625" style="6" hidden="1" customWidth="1"/>
    <col min="4" max="4" width="10.0859375" style="6" hidden="1" customWidth="1"/>
    <col min="5" max="5" width="14.90625" style="4" customWidth="1"/>
    <col min="6" max="6" width="11.6328125" style="7" customWidth="1"/>
    <col min="7" max="7" width="14.0859375" style="7" customWidth="1"/>
    <col min="8" max="16384" width="8.90625" style="7" customWidth="1"/>
  </cols>
  <sheetData>
    <row r="1" spans="1:7" s="4" customFormat="1" ht="16.5" customHeight="1">
      <c r="A1" s="1"/>
      <c r="B1" s="2"/>
      <c r="C1" s="3" t="s">
        <v>2</v>
      </c>
      <c r="D1" s="3"/>
      <c r="E1" s="93" t="s">
        <v>73</v>
      </c>
      <c r="F1" s="93"/>
      <c r="G1" s="93"/>
    </row>
    <row r="2" spans="1:7" s="4" customFormat="1" ht="26.25" customHeight="1">
      <c r="A2" s="1"/>
      <c r="B2" s="89"/>
      <c r="C2" s="3"/>
      <c r="D2" s="3"/>
      <c r="E2" s="92" t="s">
        <v>101</v>
      </c>
      <c r="F2" s="92"/>
      <c r="G2" s="92"/>
    </row>
    <row r="3" spans="1:7" s="4" customFormat="1" ht="15.75">
      <c r="A3" s="1"/>
      <c r="B3" s="2"/>
      <c r="C3" s="3"/>
      <c r="D3" s="3"/>
      <c r="E3" s="92"/>
      <c r="F3" s="92"/>
      <c r="G3" s="92"/>
    </row>
    <row r="4" spans="1:7" s="4" customFormat="1" ht="15.75">
      <c r="A4" s="1"/>
      <c r="B4" s="2"/>
      <c r="C4" s="3"/>
      <c r="D4" s="3"/>
      <c r="E4" s="92"/>
      <c r="F4" s="92"/>
      <c r="G4" s="92"/>
    </row>
    <row r="5" spans="1:7" s="4" customFormat="1" ht="15.75">
      <c r="A5" s="1"/>
      <c r="B5" s="2"/>
      <c r="C5" s="3"/>
      <c r="D5" s="3"/>
      <c r="E5" s="92"/>
      <c r="F5" s="92"/>
      <c r="G5" s="92"/>
    </row>
    <row r="6" spans="1:7" s="4" customFormat="1" ht="15.75">
      <c r="A6" s="1"/>
      <c r="B6" s="2"/>
      <c r="C6" s="3"/>
      <c r="D6" s="3"/>
      <c r="E6" s="92"/>
      <c r="F6" s="92"/>
      <c r="G6" s="92"/>
    </row>
    <row r="7" spans="1:7" s="4" customFormat="1" ht="15.75">
      <c r="A7" s="1"/>
      <c r="B7" s="2"/>
      <c r="C7" s="3"/>
      <c r="D7" s="3"/>
      <c r="E7" s="92"/>
      <c r="F7" s="92"/>
      <c r="G7" s="92"/>
    </row>
    <row r="8" spans="1:7" s="4" customFormat="1" ht="15.75" customHeight="1">
      <c r="A8" s="1"/>
      <c r="B8" s="2"/>
      <c r="C8" s="3"/>
      <c r="D8" s="3"/>
      <c r="E8" s="92"/>
      <c r="F8" s="92"/>
      <c r="G8" s="92"/>
    </row>
    <row r="9" spans="1:6" ht="24.75" customHeight="1">
      <c r="A9" s="94" t="s">
        <v>76</v>
      </c>
      <c r="B9" s="95"/>
      <c r="C9" s="95"/>
      <c r="D9" s="95"/>
      <c r="E9" s="95"/>
      <c r="F9" s="95"/>
    </row>
    <row r="10" spans="2:7" ht="18" customHeight="1" thickBot="1">
      <c r="B10" s="8"/>
      <c r="G10" s="7" t="s">
        <v>72</v>
      </c>
    </row>
    <row r="11" spans="1:7" s="12" customFormat="1" ht="35.25" customHeight="1" thickBot="1">
      <c r="A11" s="9"/>
      <c r="B11" s="10" t="s">
        <v>0</v>
      </c>
      <c r="C11" s="11" t="s">
        <v>3</v>
      </c>
      <c r="D11" s="55" t="s">
        <v>4</v>
      </c>
      <c r="E11" s="58">
        <v>2018</v>
      </c>
      <c r="F11" s="57" t="s">
        <v>42</v>
      </c>
      <c r="G11" s="59" t="s">
        <v>43</v>
      </c>
    </row>
    <row r="12" spans="1:7" s="17" customFormat="1" ht="0.75" customHeight="1">
      <c r="A12" s="13"/>
      <c r="B12" s="14"/>
      <c r="C12" s="15"/>
      <c r="D12" s="16"/>
      <c r="E12" s="56"/>
      <c r="F12" s="12"/>
      <c r="G12" s="12"/>
    </row>
    <row r="13" spans="1:7" ht="15.75">
      <c r="A13" s="18" t="s">
        <v>39</v>
      </c>
      <c r="B13" s="19" t="s">
        <v>40</v>
      </c>
      <c r="C13" s="20">
        <v>14249</v>
      </c>
      <c r="D13" s="21">
        <v>-439</v>
      </c>
      <c r="E13" s="66">
        <v>2062322</v>
      </c>
      <c r="F13" s="54">
        <f>F14</f>
        <v>0</v>
      </c>
      <c r="G13" s="54">
        <f aca="true" t="shared" si="0" ref="G13:G18">E13+F13</f>
        <v>2062322</v>
      </c>
    </row>
    <row r="14" spans="1:7" ht="15.75">
      <c r="A14" s="23" t="s">
        <v>41</v>
      </c>
      <c r="B14" s="24" t="s">
        <v>50</v>
      </c>
      <c r="C14" s="25"/>
      <c r="D14" s="26"/>
      <c r="E14" s="70">
        <v>2062322</v>
      </c>
      <c r="F14" s="67">
        <v>0</v>
      </c>
      <c r="G14" s="67">
        <f t="shared" si="0"/>
        <v>2062322</v>
      </c>
    </row>
    <row r="15" spans="1:7" ht="15.75">
      <c r="A15" s="28" t="s">
        <v>6</v>
      </c>
      <c r="B15" s="19" t="s">
        <v>58</v>
      </c>
      <c r="C15" s="25">
        <v>4100</v>
      </c>
      <c r="D15" s="26">
        <v>674</v>
      </c>
      <c r="E15" s="68">
        <f>E16</f>
        <v>3479302.54</v>
      </c>
      <c r="F15" s="66">
        <f>F16</f>
        <v>0</v>
      </c>
      <c r="G15" s="66">
        <f t="shared" si="0"/>
        <v>3479302.54</v>
      </c>
    </row>
    <row r="16" spans="1:7" ht="35.25" customHeight="1">
      <c r="A16" s="29" t="s">
        <v>7</v>
      </c>
      <c r="B16" s="24" t="s">
        <v>5</v>
      </c>
      <c r="C16" s="20">
        <v>500</v>
      </c>
      <c r="D16" s="21">
        <v>1050</v>
      </c>
      <c r="E16" s="70">
        <v>3479302.54</v>
      </c>
      <c r="F16" s="69">
        <v>0</v>
      </c>
      <c r="G16" s="69">
        <f t="shared" si="0"/>
        <v>3479302.54</v>
      </c>
    </row>
    <row r="17" spans="1:7" ht="18" customHeight="1">
      <c r="A17" s="29" t="s">
        <v>8</v>
      </c>
      <c r="B17" s="24" t="s">
        <v>51</v>
      </c>
      <c r="C17" s="20">
        <v>100</v>
      </c>
      <c r="D17" s="21">
        <v>-76</v>
      </c>
      <c r="E17" s="27">
        <v>0</v>
      </c>
      <c r="F17" s="67"/>
      <c r="G17" s="67">
        <f t="shared" si="0"/>
        <v>0</v>
      </c>
    </row>
    <row r="18" spans="1:7" ht="15.75">
      <c r="A18" s="18" t="s">
        <v>9</v>
      </c>
      <c r="B18" s="19" t="s">
        <v>59</v>
      </c>
      <c r="C18" s="20">
        <v>8732</v>
      </c>
      <c r="D18" s="21">
        <v>-1112</v>
      </c>
      <c r="E18" s="68">
        <v>11077324.89</v>
      </c>
      <c r="F18" s="68">
        <f>F19+F20</f>
        <v>0</v>
      </c>
      <c r="G18" s="66">
        <f t="shared" si="0"/>
        <v>11077324.89</v>
      </c>
    </row>
    <row r="19" spans="1:7" ht="15.75">
      <c r="A19" s="23" t="s">
        <v>29</v>
      </c>
      <c r="B19" s="24" t="s">
        <v>30</v>
      </c>
      <c r="C19" s="20">
        <v>300</v>
      </c>
      <c r="D19" s="21">
        <v>10</v>
      </c>
      <c r="E19" s="27">
        <v>680000</v>
      </c>
      <c r="F19" s="83">
        <f>G19-E19</f>
        <v>0</v>
      </c>
      <c r="G19" s="67">
        <v>680000</v>
      </c>
    </row>
    <row r="20" spans="1:7" ht="15.75">
      <c r="A20" s="23" t="s">
        <v>28</v>
      </c>
      <c r="B20" s="24" t="s">
        <v>31</v>
      </c>
      <c r="C20" s="20"/>
      <c r="D20" s="21"/>
      <c r="E20" s="70">
        <v>10397324.89</v>
      </c>
      <c r="F20" s="69">
        <f>G20-E20</f>
        <v>0</v>
      </c>
      <c r="G20" s="69">
        <v>10397324.89</v>
      </c>
    </row>
    <row r="21" spans="1:7" ht="15.75">
      <c r="A21" s="18" t="s">
        <v>10</v>
      </c>
      <c r="B21" s="19" t="s">
        <v>60</v>
      </c>
      <c r="C21" s="20">
        <v>1800</v>
      </c>
      <c r="D21" s="21">
        <v>880</v>
      </c>
      <c r="E21" s="22">
        <v>0</v>
      </c>
      <c r="F21" s="54">
        <f>F22</f>
        <v>0</v>
      </c>
      <c r="G21" s="54">
        <f>E21+F21</f>
        <v>0</v>
      </c>
    </row>
    <row r="22" spans="1:7" ht="16.5" customHeight="1">
      <c r="A22" s="50" t="s">
        <v>32</v>
      </c>
      <c r="B22" s="51" t="s">
        <v>52</v>
      </c>
      <c r="C22" s="20"/>
      <c r="D22" s="21"/>
      <c r="E22" s="52">
        <v>0</v>
      </c>
      <c r="F22" s="67">
        <v>0</v>
      </c>
      <c r="G22" s="67">
        <v>0</v>
      </c>
    </row>
    <row r="23" spans="1:7" ht="27.75" customHeight="1">
      <c r="A23" s="18" t="s">
        <v>11</v>
      </c>
      <c r="B23" s="19" t="s">
        <v>61</v>
      </c>
      <c r="C23" s="25">
        <v>350</v>
      </c>
      <c r="D23" s="26">
        <v>-350</v>
      </c>
      <c r="E23" s="22">
        <v>0</v>
      </c>
      <c r="F23" s="54">
        <f>F24</f>
        <v>0</v>
      </c>
      <c r="G23" s="54">
        <f>E23+F23</f>
        <v>0</v>
      </c>
    </row>
    <row r="24" spans="1:7" ht="14.25" customHeight="1">
      <c r="A24" s="23" t="s">
        <v>33</v>
      </c>
      <c r="B24" s="24" t="s">
        <v>34</v>
      </c>
      <c r="C24" s="25">
        <v>250</v>
      </c>
      <c r="D24" s="26">
        <v>-250</v>
      </c>
      <c r="E24" s="27">
        <v>0</v>
      </c>
      <c r="F24" s="67">
        <v>0</v>
      </c>
      <c r="G24" s="67">
        <f>E24+F24</f>
        <v>0</v>
      </c>
    </row>
    <row r="25" spans="1:7" ht="31.5" customHeight="1">
      <c r="A25" s="18" t="s">
        <v>12</v>
      </c>
      <c r="B25" s="19" t="s">
        <v>62</v>
      </c>
      <c r="C25" s="25">
        <v>1457</v>
      </c>
      <c r="D25" s="26">
        <v>1109</v>
      </c>
      <c r="E25" s="22">
        <v>1300000</v>
      </c>
      <c r="F25" s="22">
        <v>0</v>
      </c>
      <c r="G25" s="54">
        <f>E25+F25</f>
        <v>1300000</v>
      </c>
    </row>
    <row r="26" spans="1:7" ht="65.25" customHeight="1">
      <c r="A26" s="50" t="s">
        <v>70</v>
      </c>
      <c r="B26" s="24" t="s">
        <v>77</v>
      </c>
      <c r="C26" s="71"/>
      <c r="D26" s="72"/>
      <c r="E26" s="52">
        <v>400000</v>
      </c>
      <c r="F26" s="84">
        <v>0</v>
      </c>
      <c r="G26" s="67">
        <v>400000</v>
      </c>
    </row>
    <row r="27" spans="1:7" ht="61.5" customHeight="1">
      <c r="A27" s="23" t="s">
        <v>71</v>
      </c>
      <c r="B27" s="24" t="s">
        <v>78</v>
      </c>
      <c r="C27" s="25">
        <v>1400</v>
      </c>
      <c r="D27" s="26">
        <v>1045</v>
      </c>
      <c r="E27" s="27">
        <v>900000</v>
      </c>
      <c r="F27" s="83">
        <v>0</v>
      </c>
      <c r="G27" s="67">
        <f>E27+F27</f>
        <v>900000</v>
      </c>
    </row>
    <row r="28" spans="1:7" ht="61.5" customHeight="1">
      <c r="A28" s="23" t="s">
        <v>98</v>
      </c>
      <c r="B28" s="24" t="s">
        <v>99</v>
      </c>
      <c r="C28" s="25"/>
      <c r="D28" s="26"/>
      <c r="E28" s="27">
        <v>0</v>
      </c>
      <c r="F28" s="83">
        <v>0</v>
      </c>
      <c r="G28" s="67">
        <v>0</v>
      </c>
    </row>
    <row r="29" spans="1:7" ht="30.75" customHeight="1">
      <c r="A29" s="61" t="s">
        <v>46</v>
      </c>
      <c r="B29" s="53" t="s">
        <v>63</v>
      </c>
      <c r="C29" s="62"/>
      <c r="D29" s="63"/>
      <c r="E29" s="60">
        <v>0</v>
      </c>
      <c r="F29" s="64">
        <f>F30</f>
        <v>0</v>
      </c>
      <c r="G29" s="64">
        <f>G30</f>
        <v>0</v>
      </c>
    </row>
    <row r="30" spans="1:7" ht="30.75" customHeight="1">
      <c r="A30" s="23" t="s">
        <v>47</v>
      </c>
      <c r="B30" s="24" t="s">
        <v>53</v>
      </c>
      <c r="C30" s="25"/>
      <c r="D30" s="26"/>
      <c r="E30" s="52">
        <v>0</v>
      </c>
      <c r="F30" s="67">
        <v>0</v>
      </c>
      <c r="G30" s="67">
        <f aca="true" t="shared" si="1" ref="G30:G37">E30+F30</f>
        <v>0</v>
      </c>
    </row>
    <row r="31" spans="1:7" ht="30.75" customHeight="1">
      <c r="A31" s="23" t="s">
        <v>86</v>
      </c>
      <c r="B31" s="24" t="s">
        <v>87</v>
      </c>
      <c r="C31" s="25"/>
      <c r="D31" s="26"/>
      <c r="E31" s="52">
        <v>0</v>
      </c>
      <c r="F31" s="67">
        <v>0</v>
      </c>
      <c r="G31" s="67">
        <v>0</v>
      </c>
    </row>
    <row r="32" spans="1:7" ht="31.5">
      <c r="A32" s="18" t="s">
        <v>13</v>
      </c>
      <c r="B32" s="19" t="s">
        <v>64</v>
      </c>
      <c r="C32" s="25"/>
      <c r="D32" s="26">
        <v>1191</v>
      </c>
      <c r="E32" s="22">
        <v>3500000</v>
      </c>
      <c r="F32" s="54">
        <f>F33+F34</f>
        <v>0</v>
      </c>
      <c r="G32" s="54">
        <f t="shared" si="1"/>
        <v>3500000</v>
      </c>
    </row>
    <row r="33" spans="1:7" ht="31.5">
      <c r="A33" s="50" t="s">
        <v>48</v>
      </c>
      <c r="B33" s="51" t="s">
        <v>57</v>
      </c>
      <c r="C33" s="25"/>
      <c r="D33" s="26"/>
      <c r="E33" s="52">
        <v>3500000</v>
      </c>
      <c r="F33" s="67">
        <v>0</v>
      </c>
      <c r="G33" s="67">
        <f t="shared" si="1"/>
        <v>3500000</v>
      </c>
    </row>
    <row r="34" spans="1:7" ht="15.75">
      <c r="A34" s="50" t="s">
        <v>49</v>
      </c>
      <c r="B34" s="51" t="s">
        <v>56</v>
      </c>
      <c r="C34" s="25"/>
      <c r="D34" s="26"/>
      <c r="E34" s="52">
        <v>0</v>
      </c>
      <c r="F34" s="67">
        <v>0</v>
      </c>
      <c r="G34" s="67">
        <f t="shared" si="1"/>
        <v>0</v>
      </c>
    </row>
    <row r="35" spans="1:7" ht="31.5">
      <c r="A35" s="61" t="s">
        <v>44</v>
      </c>
      <c r="B35" s="53" t="s">
        <v>65</v>
      </c>
      <c r="C35" s="25"/>
      <c r="D35" s="26"/>
      <c r="E35" s="60">
        <v>0</v>
      </c>
      <c r="F35" s="54">
        <v>0</v>
      </c>
      <c r="G35" s="54">
        <f t="shared" si="1"/>
        <v>0</v>
      </c>
    </row>
    <row r="36" spans="1:7" ht="15.75">
      <c r="A36" s="18" t="s">
        <v>14</v>
      </c>
      <c r="B36" s="19" t="s">
        <v>66</v>
      </c>
      <c r="C36" s="25">
        <v>600</v>
      </c>
      <c r="D36" s="26">
        <v>590</v>
      </c>
      <c r="E36" s="22">
        <v>0</v>
      </c>
      <c r="F36" s="54">
        <v>0</v>
      </c>
      <c r="G36" s="54">
        <f t="shared" si="1"/>
        <v>0</v>
      </c>
    </row>
    <row r="37" spans="1:7" ht="31.5">
      <c r="A37" s="23" t="s">
        <v>35</v>
      </c>
      <c r="B37" s="24" t="s">
        <v>54</v>
      </c>
      <c r="C37" s="25"/>
      <c r="D37" s="26"/>
      <c r="E37" s="27">
        <v>0</v>
      </c>
      <c r="F37" s="67">
        <v>0</v>
      </c>
      <c r="G37" s="67">
        <f t="shared" si="1"/>
        <v>0</v>
      </c>
    </row>
    <row r="38" spans="1:7" ht="47.25">
      <c r="A38" s="23" t="s">
        <v>88</v>
      </c>
      <c r="B38" s="24" t="s">
        <v>89</v>
      </c>
      <c r="C38" s="25"/>
      <c r="D38" s="26"/>
      <c r="E38" s="27"/>
      <c r="F38" s="69">
        <v>0</v>
      </c>
      <c r="G38" s="67">
        <v>0</v>
      </c>
    </row>
    <row r="39" spans="1:7" ht="15.75">
      <c r="A39" s="18" t="s">
        <v>15</v>
      </c>
      <c r="B39" s="19" t="s">
        <v>67</v>
      </c>
      <c r="C39" s="25">
        <v>110</v>
      </c>
      <c r="D39" s="26">
        <v>34</v>
      </c>
      <c r="E39" s="68">
        <v>0</v>
      </c>
      <c r="F39" s="66">
        <f>F40</f>
        <v>0</v>
      </c>
      <c r="G39" s="66">
        <f>G40</f>
        <v>0</v>
      </c>
    </row>
    <row r="40" spans="1:7" ht="15.75">
      <c r="A40" s="18" t="s">
        <v>36</v>
      </c>
      <c r="B40" s="24" t="s">
        <v>55</v>
      </c>
      <c r="C40" s="25"/>
      <c r="D40" s="26"/>
      <c r="E40" s="70">
        <v>0</v>
      </c>
      <c r="F40" s="69">
        <v>0</v>
      </c>
      <c r="G40" s="69">
        <f>E40+F40</f>
        <v>0</v>
      </c>
    </row>
    <row r="41" spans="1:7" ht="15.75" customHeight="1">
      <c r="A41" s="18" t="s">
        <v>74</v>
      </c>
      <c r="B41" s="24" t="s">
        <v>75</v>
      </c>
      <c r="C41" s="25"/>
      <c r="D41" s="26"/>
      <c r="E41" s="70"/>
      <c r="F41" s="69"/>
      <c r="G41" s="69"/>
    </row>
    <row r="42" spans="1:7" ht="17.25" customHeight="1">
      <c r="A42" s="18" t="s">
        <v>37</v>
      </c>
      <c r="B42" s="53" t="s">
        <v>68</v>
      </c>
      <c r="C42" s="25"/>
      <c r="D42" s="26"/>
      <c r="E42" s="27">
        <v>0</v>
      </c>
      <c r="F42" s="54">
        <v>0</v>
      </c>
      <c r="G42" s="54">
        <f>E42-F42</f>
        <v>0</v>
      </c>
    </row>
    <row r="43" spans="1:7" ht="15.75">
      <c r="A43" s="18" t="s">
        <v>38</v>
      </c>
      <c r="B43" s="19" t="s">
        <v>69</v>
      </c>
      <c r="C43" s="31"/>
      <c r="D43" s="32"/>
      <c r="E43" s="22">
        <v>0</v>
      </c>
      <c r="F43" s="54">
        <v>0</v>
      </c>
      <c r="G43" s="54">
        <f>E43+F43</f>
        <v>0</v>
      </c>
    </row>
    <row r="44" spans="1:7" ht="15.75">
      <c r="A44" s="23"/>
      <c r="B44" s="33" t="s">
        <v>26</v>
      </c>
      <c r="C44" s="31">
        <v>37323</v>
      </c>
      <c r="D44" s="32" t="e">
        <f>#REF!++D15+D18+D21+D23+D25+#REF!+D32+#REF!+D36+D39+#REF!</f>
        <v>#REF!</v>
      </c>
      <c r="E44" s="68">
        <f>SUM(E13+E15+E18+E25+E32)</f>
        <v>21418949.43</v>
      </c>
      <c r="F44" s="68">
        <f>F13+F15+F18+F21+F23+F25+F32+F36+F39+F42+F43+F35+F29</f>
        <v>0</v>
      </c>
      <c r="G44" s="66">
        <f>E44+F44</f>
        <v>21418949.43</v>
      </c>
    </row>
    <row r="45" spans="1:7" ht="15.75">
      <c r="A45" s="18" t="s">
        <v>85</v>
      </c>
      <c r="B45" s="34" t="s">
        <v>24</v>
      </c>
      <c r="C45" s="20">
        <v>142946</v>
      </c>
      <c r="D45" s="21" t="e">
        <f>#REF!+#REF!+#REF!</f>
        <v>#REF!</v>
      </c>
      <c r="E45" s="68">
        <f>E46+E63</f>
        <v>16435886.08</v>
      </c>
      <c r="F45" s="68">
        <f>F46+F63+F62</f>
        <v>911860</v>
      </c>
      <c r="G45" s="90">
        <f>G46+G62+G63</f>
        <v>17347746.08</v>
      </c>
    </row>
    <row r="46" spans="1:7" ht="14.25" customHeight="1">
      <c r="A46" s="18" t="s">
        <v>16</v>
      </c>
      <c r="B46" s="30" t="s">
        <v>25</v>
      </c>
      <c r="C46" s="20"/>
      <c r="D46" s="21"/>
      <c r="E46" s="68">
        <f>E47+E48+E49+E50+E51+E52+E53+E61+E62</f>
        <v>16552870.87</v>
      </c>
      <c r="F46" s="68">
        <f>SUM(F47:F60)</f>
        <v>911860</v>
      </c>
      <c r="G46" s="66">
        <f>G47+G48+G49+G50+G51+G52+G53+G60</f>
        <v>17462055.759999998</v>
      </c>
    </row>
    <row r="47" spans="1:7" ht="29.25" customHeight="1">
      <c r="A47" s="23" t="s">
        <v>79</v>
      </c>
      <c r="B47" s="24" t="s">
        <v>80</v>
      </c>
      <c r="C47" s="25">
        <v>77996</v>
      </c>
      <c r="D47" s="26">
        <v>4854</v>
      </c>
      <c r="E47" s="81">
        <v>7765423</v>
      </c>
      <c r="F47" s="67">
        <v>411860</v>
      </c>
      <c r="G47" s="80">
        <f>E47+F47</f>
        <v>8177283</v>
      </c>
    </row>
    <row r="48" spans="1:7" ht="61.5" customHeight="1">
      <c r="A48" s="23" t="s">
        <v>81</v>
      </c>
      <c r="B48" s="24" t="s">
        <v>90</v>
      </c>
      <c r="C48" s="25">
        <v>51604</v>
      </c>
      <c r="D48" s="26">
        <v>-5114</v>
      </c>
      <c r="E48" s="70">
        <v>2016424.76</v>
      </c>
      <c r="F48" s="69">
        <v>0</v>
      </c>
      <c r="G48" s="69">
        <f aca="true" t="shared" si="2" ref="G48:G60">E48+F48</f>
        <v>2016424.76</v>
      </c>
    </row>
    <row r="49" spans="1:7" ht="50.25" customHeight="1">
      <c r="A49" s="23" t="s">
        <v>81</v>
      </c>
      <c r="B49" s="24" t="s">
        <v>91</v>
      </c>
      <c r="C49" s="25"/>
      <c r="D49" s="26"/>
      <c r="E49" s="70">
        <v>1694014.44</v>
      </c>
      <c r="F49" s="69">
        <v>0</v>
      </c>
      <c r="G49" s="69">
        <f t="shared" si="2"/>
        <v>1694014.44</v>
      </c>
    </row>
    <row r="50" spans="1:7" ht="77.25" customHeight="1">
      <c r="A50" s="23" t="s">
        <v>81</v>
      </c>
      <c r="B50" s="24" t="s">
        <v>92</v>
      </c>
      <c r="C50" s="25"/>
      <c r="D50" s="26"/>
      <c r="E50" s="70">
        <v>74147.56</v>
      </c>
      <c r="F50" s="69">
        <v>0</v>
      </c>
      <c r="G50" s="69">
        <f t="shared" si="2"/>
        <v>74147.56</v>
      </c>
    </row>
    <row r="51" spans="1:7" ht="46.5" customHeight="1">
      <c r="A51" s="23" t="s">
        <v>81</v>
      </c>
      <c r="B51" s="24" t="s">
        <v>93</v>
      </c>
      <c r="C51" s="25"/>
      <c r="D51" s="26"/>
      <c r="E51" s="70">
        <v>2000000</v>
      </c>
      <c r="F51" s="69">
        <v>0</v>
      </c>
      <c r="G51" s="69">
        <f t="shared" si="2"/>
        <v>2000000</v>
      </c>
    </row>
    <row r="52" spans="1:7" ht="32.25" customHeight="1">
      <c r="A52" s="23" t="s">
        <v>82</v>
      </c>
      <c r="B52" s="24" t="s">
        <v>21</v>
      </c>
      <c r="C52" s="25">
        <v>3426</v>
      </c>
      <c r="D52" s="26">
        <v>540</v>
      </c>
      <c r="E52" s="82">
        <v>323669</v>
      </c>
      <c r="F52" s="69">
        <v>0</v>
      </c>
      <c r="G52" s="69">
        <f t="shared" si="2"/>
        <v>323669</v>
      </c>
    </row>
    <row r="53" spans="1:7" ht="18.75" customHeight="1">
      <c r="A53" s="23" t="s">
        <v>83</v>
      </c>
      <c r="B53" s="35" t="s">
        <v>27</v>
      </c>
      <c r="C53" s="25">
        <v>5</v>
      </c>
      <c r="D53" s="26">
        <v>2970</v>
      </c>
      <c r="E53" s="70">
        <v>2676517</v>
      </c>
      <c r="F53" s="69">
        <v>0</v>
      </c>
      <c r="G53" s="69">
        <f t="shared" si="2"/>
        <v>2676517</v>
      </c>
    </row>
    <row r="54" spans="1:7" ht="14.25" customHeight="1" hidden="1">
      <c r="A54" s="23" t="s">
        <v>20</v>
      </c>
      <c r="B54" s="35"/>
      <c r="C54" s="25"/>
      <c r="D54" s="26"/>
      <c r="E54" s="27">
        <v>0</v>
      </c>
      <c r="F54" s="54">
        <f>F55</f>
        <v>0</v>
      </c>
      <c r="G54" s="69">
        <f t="shared" si="2"/>
        <v>0</v>
      </c>
    </row>
    <row r="55" spans="1:7" ht="46.5" customHeight="1" hidden="1">
      <c r="A55" s="23" t="s">
        <v>22</v>
      </c>
      <c r="B55" s="35" t="s">
        <v>18</v>
      </c>
      <c r="C55" s="25"/>
      <c r="D55" s="26"/>
      <c r="E55" s="27">
        <v>0</v>
      </c>
      <c r="F55" s="54">
        <f>F56</f>
        <v>0</v>
      </c>
      <c r="G55" s="69">
        <f t="shared" si="2"/>
        <v>0</v>
      </c>
    </row>
    <row r="56" spans="1:7" ht="31.5" customHeight="1" hidden="1">
      <c r="A56" s="23" t="s">
        <v>22</v>
      </c>
      <c r="B56" s="35" t="s">
        <v>19</v>
      </c>
      <c r="C56" s="25"/>
      <c r="D56" s="26"/>
      <c r="E56" s="27">
        <v>11077321</v>
      </c>
      <c r="F56" s="54">
        <f>F57</f>
        <v>0</v>
      </c>
      <c r="G56" s="69">
        <f t="shared" si="2"/>
        <v>11077321</v>
      </c>
    </row>
    <row r="57" spans="1:7" ht="51" customHeight="1" hidden="1">
      <c r="A57" s="36"/>
      <c r="B57" s="35"/>
      <c r="C57" s="25"/>
      <c r="D57" s="26"/>
      <c r="E57" s="27">
        <v>0</v>
      </c>
      <c r="F57" s="54">
        <f>F58</f>
        <v>0</v>
      </c>
      <c r="G57" s="69">
        <f t="shared" si="2"/>
        <v>0</v>
      </c>
    </row>
    <row r="58" spans="1:7" ht="2.25" customHeight="1" hidden="1">
      <c r="A58" s="36"/>
      <c r="B58" s="35"/>
      <c r="C58" s="25"/>
      <c r="D58" s="26"/>
      <c r="E58" s="27">
        <v>0</v>
      </c>
      <c r="F58" s="54">
        <f>F59</f>
        <v>0</v>
      </c>
      <c r="G58" s="69">
        <f t="shared" si="2"/>
        <v>0</v>
      </c>
    </row>
    <row r="59" spans="1:7" ht="31.5" customHeight="1" hidden="1">
      <c r="A59" s="36"/>
      <c r="B59" s="35"/>
      <c r="C59" s="25"/>
      <c r="D59" s="26"/>
      <c r="E59" s="27">
        <v>0</v>
      </c>
      <c r="F59" s="54">
        <f>F48</f>
        <v>0</v>
      </c>
      <c r="G59" s="69">
        <f t="shared" si="2"/>
        <v>0</v>
      </c>
    </row>
    <row r="60" spans="1:7" ht="61.5" customHeight="1">
      <c r="A60" s="23" t="s">
        <v>83</v>
      </c>
      <c r="B60" s="35" t="s">
        <v>100</v>
      </c>
      <c r="C60" s="38"/>
      <c r="D60" s="26"/>
      <c r="E60" s="27">
        <v>0</v>
      </c>
      <c r="F60" s="67">
        <v>500000</v>
      </c>
      <c r="G60" s="69">
        <f t="shared" si="2"/>
        <v>500000</v>
      </c>
    </row>
    <row r="61" spans="1:7" ht="31.5" customHeight="1">
      <c r="A61" s="36" t="s">
        <v>94</v>
      </c>
      <c r="B61" s="35" t="s">
        <v>96</v>
      </c>
      <c r="C61" s="38"/>
      <c r="D61" s="26"/>
      <c r="E61" s="27">
        <v>0</v>
      </c>
      <c r="F61" s="67">
        <v>0</v>
      </c>
      <c r="G61" s="67">
        <f>E61+F61</f>
        <v>0</v>
      </c>
    </row>
    <row r="62" spans="1:7" ht="31.5" customHeight="1">
      <c r="A62" s="36" t="s">
        <v>95</v>
      </c>
      <c r="B62" s="35" t="s">
        <v>97</v>
      </c>
      <c r="C62" s="38"/>
      <c r="D62" s="26"/>
      <c r="E62" s="70">
        <v>2675.11</v>
      </c>
      <c r="F62" s="69">
        <v>0</v>
      </c>
      <c r="G62" s="69">
        <f>E62+F62</f>
        <v>2675.11</v>
      </c>
    </row>
    <row r="63" spans="1:7" ht="42.75" customHeight="1">
      <c r="A63" s="61" t="s">
        <v>84</v>
      </c>
      <c r="B63" s="85" t="s">
        <v>45</v>
      </c>
      <c r="C63" s="86"/>
      <c r="D63" s="63"/>
      <c r="E63" s="87">
        <v>-116984.79</v>
      </c>
      <c r="F63" s="91">
        <v>0</v>
      </c>
      <c r="G63" s="88">
        <f>E63+F63</f>
        <v>-116984.79</v>
      </c>
    </row>
    <row r="64" spans="1:7" ht="37.5" customHeight="1" thickBot="1">
      <c r="A64" s="37" t="s">
        <v>17</v>
      </c>
      <c r="B64" s="45" t="s">
        <v>1</v>
      </c>
      <c r="C64" s="38"/>
      <c r="D64" s="73"/>
      <c r="E64" s="74">
        <v>0</v>
      </c>
      <c r="F64" s="75">
        <v>0</v>
      </c>
      <c r="G64" s="75">
        <f>E64+F64</f>
        <v>0</v>
      </c>
    </row>
    <row r="65" spans="1:7" ht="24" customHeight="1" thickBot="1">
      <c r="A65" s="39"/>
      <c r="B65" s="40" t="s">
        <v>23</v>
      </c>
      <c r="C65" s="76" t="e">
        <f>C44+C47+C48+C52+C53+#REF!+#REF!+#REF!</f>
        <v>#REF!</v>
      </c>
      <c r="D65" s="77" t="e">
        <f>SUM(D47:D59,D44)</f>
        <v>#REF!</v>
      </c>
      <c r="E65" s="78">
        <f>E44+E45</f>
        <v>37854835.51</v>
      </c>
      <c r="F65" s="78">
        <f>F44+F45</f>
        <v>911860</v>
      </c>
      <c r="G65" s="79">
        <f>G44+G45</f>
        <v>38766695.51</v>
      </c>
    </row>
    <row r="66" spans="2:5" ht="15.75">
      <c r="B66" s="41"/>
      <c r="C66" s="42"/>
      <c r="D66" s="42"/>
      <c r="E66" s="43"/>
    </row>
    <row r="67" spans="2:5" ht="15.75">
      <c r="B67" s="41"/>
      <c r="C67" s="42"/>
      <c r="D67" s="42"/>
      <c r="E67" s="44"/>
    </row>
    <row r="68" spans="1:5" ht="15.75">
      <c r="A68" s="65"/>
      <c r="B68" s="45"/>
      <c r="C68" s="42"/>
      <c r="D68" s="42"/>
      <c r="E68" s="5"/>
    </row>
    <row r="69" spans="2:5" ht="15.75">
      <c r="B69" s="41"/>
      <c r="C69" s="42"/>
      <c r="D69" s="42"/>
      <c r="E69" s="5"/>
    </row>
    <row r="70" spans="2:5" ht="15.75">
      <c r="B70" s="46"/>
      <c r="E70" s="5"/>
    </row>
    <row r="71" spans="2:5" ht="15.75">
      <c r="B71" s="46"/>
      <c r="E71" s="7"/>
    </row>
    <row r="72" spans="2:5" ht="15.75">
      <c r="B72" s="46"/>
      <c r="E72" s="7"/>
    </row>
    <row r="73" spans="2:5" ht="15.75">
      <c r="B73" s="46"/>
      <c r="E73" s="7"/>
    </row>
    <row r="74" spans="2:5" ht="15.75">
      <c r="B74" s="46"/>
      <c r="E74" s="7"/>
    </row>
    <row r="75" spans="2:5" ht="15.75">
      <c r="B75" s="46"/>
      <c r="E75" s="7"/>
    </row>
    <row r="76" spans="2:5" ht="15.75">
      <c r="B76" s="46"/>
      <c r="E76" s="7"/>
    </row>
    <row r="77" spans="2:5" ht="15.75">
      <c r="B77" s="46"/>
      <c r="E77" s="7"/>
    </row>
    <row r="78" spans="2:5" ht="15.75">
      <c r="B78" s="46"/>
      <c r="E78" s="7"/>
    </row>
    <row r="79" spans="2:5" ht="15.75">
      <c r="B79" s="46"/>
      <c r="E79" s="7"/>
    </row>
    <row r="80" spans="2:5" ht="15.75">
      <c r="B80" s="46"/>
      <c r="E80" s="7"/>
    </row>
    <row r="81" spans="2:5" ht="15.75">
      <c r="B81" s="46"/>
      <c r="E81" s="7"/>
    </row>
    <row r="82" spans="2:5" ht="15.75">
      <c r="B82" s="46"/>
      <c r="E82" s="7"/>
    </row>
    <row r="83" ht="15.75">
      <c r="E83" s="7"/>
    </row>
    <row r="84" ht="15.75">
      <c r="E84" s="7"/>
    </row>
    <row r="93" spans="1:5" s="47" customFormat="1" ht="15.75">
      <c r="A93" s="44"/>
      <c r="B93" s="1"/>
      <c r="C93" s="6"/>
      <c r="D93" s="6"/>
      <c r="E93" s="4"/>
    </row>
    <row r="103" spans="1:5" s="49" customFormat="1" ht="15.75">
      <c r="A103" s="48"/>
      <c r="B103" s="1"/>
      <c r="C103" s="6"/>
      <c r="D103" s="6"/>
      <c r="E103" s="4"/>
    </row>
    <row r="104" spans="1:5" s="49" customFormat="1" ht="15.75">
      <c r="A104" s="48"/>
      <c r="B104" s="1"/>
      <c r="C104" s="6"/>
      <c r="D104" s="6"/>
      <c r="E104" s="4"/>
    </row>
    <row r="105" spans="1:5" s="49" customFormat="1" ht="15.75">
      <c r="A105" s="48"/>
      <c r="B105" s="1"/>
      <c r="C105" s="6"/>
      <c r="D105" s="6"/>
      <c r="E105" s="4"/>
    </row>
  </sheetData>
  <sheetProtection/>
  <mergeCells count="3">
    <mergeCell ref="E2:G8"/>
    <mergeCell ref="E1:G1"/>
    <mergeCell ref="A9:F9"/>
  </mergeCells>
  <printOptions horizontalCentered="1"/>
  <pageMargins left="0.4330708661417323" right="0.2755905511811024" top="0.15748031496062992" bottom="0.1968503937007874" header="0.9055118110236221" footer="0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и бюджета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User</cp:lastModifiedBy>
  <cp:lastPrinted>2018-11-09T05:42:23Z</cp:lastPrinted>
  <dcterms:created xsi:type="dcterms:W3CDTF">1997-09-24T12:05:00Z</dcterms:created>
  <dcterms:modified xsi:type="dcterms:W3CDTF">2019-01-25T09:52:22Z</dcterms:modified>
  <cp:category/>
  <cp:version/>
  <cp:contentType/>
  <cp:contentStatus/>
</cp:coreProperties>
</file>