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  <definedName name="_xlnm.Print_Area" localSheetId="0">'анализ 1'!$A$1:$N$215</definedName>
  </definedNames>
  <calcPr fullCalcOnLoad="1"/>
</workbook>
</file>

<file path=xl/sharedStrings.xml><?xml version="1.0" encoding="utf-8"?>
<sst xmlns="http://schemas.openxmlformats.org/spreadsheetml/2006/main" count="1003" uniqueCount="211">
  <si>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</si>
  <si>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</si>
  <si>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</si>
  <si>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</si>
  <si>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</si>
  <si>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</si>
  <si>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</si>
  <si>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</si>
  <si>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</si>
  <si>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</si>
  <si>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</si>
  <si>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</si>
  <si>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</si>
  <si>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</si>
  <si>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</si>
  <si>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</si>
  <si>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</si>
  <si>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</si>
  <si>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</si>
  <si>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</si>
  <si>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</si>
  <si>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</si>
  <si>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</si>
  <si>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</si>
  <si>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</si>
  <si>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</si>
  <si>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</si>
  <si>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</si>
  <si>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</si>
  <si>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</si>
  <si>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</si>
  <si>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</si>
  <si>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</si>
  <si>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</si>
  <si>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</si>
  <si>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003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</si>
  <si>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</si>
  <si>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</si>
  <si>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</si>
  <si>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</si>
  <si>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</si>
  <si>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</si>
  <si>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</si>
  <si>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</si>
  <si>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</si>
  <si>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261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</si>
  <si>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</si>
  <si>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</si>
  <si>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</si>
  <si>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</si>
  <si>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</si>
  <si>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</si>
  <si>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</si>
  <si>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</si>
  <si>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</si>
  <si>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</si>
  <si>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</si>
  <si>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</si>
  <si>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</si>
  <si>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</si>
  <si>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</si>
  <si>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</si>
  <si>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</si>
  <si>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</si>
  <si>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</si>
  <si>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</si>
  <si>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</si>
  <si>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</si>
  <si>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</si>
  <si>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</si>
  <si>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</si>
  <si>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</si>
  <si>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</si>
  <si>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</si>
  <si>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</si>
  <si>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</si>
  <si>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Коммунальное хозяйство</t>
  </si>
  <si>
    <t>0502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</si>
  <si>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</si>
  <si>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</si>
  <si>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</si>
  <si>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</si>
  <si>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</si>
  <si>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</si>
  <si>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</si>
  <si>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</si>
  <si>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ЦС</t>
  </si>
  <si>
    <t>ВР</t>
  </si>
  <si>
    <t>ЭКР</t>
  </si>
  <si>
    <t>226</t>
  </si>
  <si>
    <t>Прочие работы, услуги</t>
  </si>
  <si>
    <t>251</t>
  </si>
  <si>
    <t>Перечисления другим бюджетам бюджетной системы РФ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</si>
  <si>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</si>
  <si>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</si>
  <si>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211</t>
  </si>
  <si>
    <t>213</t>
  </si>
  <si>
    <t>Заработная плата</t>
  </si>
  <si>
    <t>Начисления на выплаты по оплате труда</t>
  </si>
  <si>
    <t>242</t>
  </si>
  <si>
    <t>225</t>
  </si>
  <si>
    <t>244</t>
  </si>
  <si>
    <t>221</t>
  </si>
  <si>
    <t>223</t>
  </si>
  <si>
    <t>290</t>
  </si>
  <si>
    <t>310</t>
  </si>
  <si>
    <t>340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</si>
  <si>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</si>
  <si>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</si>
  <si>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</si>
  <si>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</si>
  <si>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</si>
  <si>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</si>
  <si>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</si>
  <si>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</si>
  <si>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241</t>
  </si>
  <si>
    <t>Безвозмездные перечисления государственным и муниципальным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</si>
  <si>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</si>
  <si>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</si>
  <si>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224</t>
  </si>
  <si>
    <t>Арендная плата за пользование имуществом</t>
  </si>
  <si>
    <t>243</t>
  </si>
  <si>
    <t>Приложение №2</t>
  </si>
  <si>
    <t>7400000400</t>
  </si>
  <si>
    <t>7400000450</t>
  </si>
  <si>
    <t>9000000000</t>
  </si>
  <si>
    <t>9000000600</t>
  </si>
  <si>
    <t>900 0000920</t>
  </si>
  <si>
    <t>900 0000200</t>
  </si>
  <si>
    <t>999 0051180</t>
  </si>
  <si>
    <t>999 005118</t>
  </si>
  <si>
    <t>900 0001000</t>
  </si>
  <si>
    <t>902 0001000</t>
  </si>
  <si>
    <t>903 0001000</t>
  </si>
  <si>
    <t>904 0001000</t>
  </si>
  <si>
    <t>905 0001000</t>
  </si>
  <si>
    <t>0410104090</t>
  </si>
  <si>
    <t>060 0000000</t>
  </si>
  <si>
    <t>110 0000220</t>
  </si>
  <si>
    <t>083 0000000</t>
  </si>
  <si>
    <t>0830000000</t>
  </si>
  <si>
    <t>082 0100000</t>
  </si>
  <si>
    <t>2000 100910</t>
  </si>
  <si>
    <t>020 0011050</t>
  </si>
  <si>
    <t>129</t>
  </si>
  <si>
    <t>30000 00030</t>
  </si>
  <si>
    <t>88008 91100</t>
  </si>
  <si>
    <t>Стимулирование главы администраций сельских поселений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</si>
  <si>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</si>
  <si>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выплату денежного содержания и иные выплаты работникам гос.(муниципальных)учруждений</t>
  </si>
  <si>
    <t>811</t>
  </si>
  <si>
    <t>Работы услуги по содержанию имущества</t>
  </si>
  <si>
    <t>0500104250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</si>
  <si>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</si>
  <si>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081 0100260</t>
  </si>
  <si>
    <t>Муниципальная программа сельского поселения "Развитие культуры в сельском поселении "Поселок Детчино "</t>
  </si>
  <si>
    <t>080 0100260</t>
  </si>
  <si>
    <t>Содержание мест захоронений</t>
  </si>
  <si>
    <t>Уличное освещение</t>
  </si>
  <si>
    <t xml:space="preserve">"Поселок Детчино" "О внесении изменений в Решение </t>
  </si>
  <si>
    <t>плановый период 2018-2019 годов"</t>
  </si>
  <si>
    <t>Поправки +,-</t>
  </si>
  <si>
    <t>С учетом изменений</t>
  </si>
  <si>
    <t>поселкового собрания №50 от 21.12.17г. на 2018 год и</t>
  </si>
  <si>
    <t xml:space="preserve"> Утверждено на 2018 год</t>
  </si>
  <si>
    <t>123</t>
  </si>
  <si>
    <t>Уплата иных платежей</t>
  </si>
  <si>
    <t>853</t>
  </si>
  <si>
    <t>7400103000</t>
  </si>
  <si>
    <t>Поддержка дорожного хозяйства</t>
  </si>
  <si>
    <t xml:space="preserve">Прочая закупка товаров, работ и услуг </t>
  </si>
  <si>
    <t>9000204090</t>
  </si>
  <si>
    <t>Содержание, капильный ремонт и ремонт дорог муниципального значения</t>
  </si>
  <si>
    <t>9000300610</t>
  </si>
  <si>
    <t>Реализация мероприятий по внесению изменений в генеральные планы и правила по землепользованию и землеустройству</t>
  </si>
  <si>
    <t>Содержание муниципального жилищного фонда</t>
  </si>
  <si>
    <t>Обеспечение доступным и комфортным жильем и коммунальными услугами населения СП "Поселок Детчино"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</si>
  <si>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</si>
  <si>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0500000000</t>
  </si>
  <si>
    <t>0500200000</t>
  </si>
  <si>
    <t>Прочая закупка товаров, работ и услуг</t>
  </si>
  <si>
    <t>Подпрограмма совершенствование и развитие муниципальных библиотек в сельском поселении "Поселок Детчино "</t>
  </si>
  <si>
    <t>8100000400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</si>
  <si>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</si>
  <si>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выплату денежного содержания и иные выплаты работникам гос.(муниципальных)органов</t>
  </si>
  <si>
    <t>Пособия по социальной помощи населению</t>
  </si>
  <si>
    <t>262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</si>
  <si>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</si>
  <si>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</si>
  <si>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>0500400000</t>
  </si>
  <si>
    <t>0500500000</t>
  </si>
  <si>
    <t>Ведомственная структура расходов бюджета сельского поселения «Поселок Детчино» на 2018 год</t>
  </si>
  <si>
    <t>к Решению поселкового Собрания сельского поселения</t>
  </si>
  <si>
    <t>Субсидии бюджетным учреждениям на иные цели</t>
  </si>
  <si>
    <t>612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</si>
  <si>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</si>
  <si>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</si>
  <si>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</si>
  <si>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</si>
  <si>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Иные выплаты населению</t>
  </si>
  <si>
    <t>9000 000600</t>
  </si>
  <si>
    <t>360</t>
  </si>
  <si>
    <t>Предупреждение и ликвидация последстви чрезвычайных ситуаций и стихийных природного и техногенного характера, гражданская оборона</t>
  </si>
  <si>
    <t>Выполнение других обязательств государства</t>
  </si>
  <si>
    <t>Субсидия на обеспечение финансовой устойчивости в 2018 году</t>
  </si>
  <si>
    <t>Фонд оплаты труда госудаоственных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</si>
  <si>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</si>
  <si>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7400000250</t>
  </si>
  <si>
    <t xml:space="preserve">Безвозмездные перечисления государственным  и муниципальным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</si>
  <si>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</si>
  <si>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 xml:space="preserve">"31 "октября 2018 года  № 35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</si>
</sst>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  <numFmt numFmtId="175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wrapText="1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vertical="center"/>
    </xf>
    <xf numFmtId="4" fontId="1" fillId="0" borderId="22" xfId="0" applyNumberFormat="1" applyFont="1" applyBorder="1" applyAlignment="1">
      <alignment horizontal="right" vertical="center"/>
    </xf>
    <xf numFmtId="4" fontId="2" fillId="0" borderId="25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0" fontId="1" fillId="0" borderId="32" xfId="0" applyFont="1" applyBorder="1" applyAlignment="1">
      <alignment/>
    </xf>
    <xf numFmtId="4" fontId="1" fillId="0" borderId="27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33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/>
    </xf>
    <xf numFmtId="49" fontId="1" fillId="0" borderId="36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horizontal="lef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 vertical="center"/>
    </xf>
    <xf numFmtId="49" fontId="1" fillId="0" borderId="30" xfId="0" applyNumberFormat="1" applyFont="1" applyBorder="1" applyAlignment="1">
      <alignment horizontal="lef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/>
    </xf>
    <xf numFmtId="2" fontId="1" fillId="0" borderId="41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/>
    </xf>
    <xf numFmtId="4" fontId="2" fillId="0" borderId="34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view="pageBreakPreview" zoomScale="130" zoomScaleNormal="75" zoomScaleSheetLayoutView="130" zoomScalePageLayoutView="0" workbookViewId="0" topLeftCell="A1">
      <selection activeCell="A11" sqref="A11:A13"/>
    </sheetView>
  </sheetViews>
  <sheetFormatPr defaultColWidth="9.00390625" defaultRowHeight="12.75"/>
  <cols>
    <col min="1" max="1" width="69.625" style="17" customWidth="1"/>
    <col min="2" max="5" width="12.75390625" style="1" hidden="1" customWidth="1"/>
    <col min="6" max="6" width="4.75390625" style="2" customWidth="1"/>
    <col min="7" max="7" width="5.25390625" style="30" customWidth="1"/>
    <col min="8" max="8" width="11.125" style="37" customWidth="1"/>
    <col min="9" max="9" width="4.875" style="30" customWidth="1"/>
    <col min="10" max="10" width="3.75390625" style="30" customWidth="1"/>
    <col min="11" max="11" width="12.00390625" style="13" customWidth="1"/>
    <col min="12" max="12" width="12.75390625" style="1" hidden="1" customWidth="1"/>
    <col min="13" max="13" width="12.375" style="1" customWidth="1"/>
    <col min="14" max="14" width="12.75390625" style="1" customWidth="1"/>
    <col min="15" max="16384" width="9.125" style="1" customWidth="1"/>
  </cols>
  <sheetData>
    <row r="1" spans="1:12" ht="12.75">
      <c r="A1" s="106"/>
      <c r="F1" s="39"/>
      <c r="G1" s="39" t="s">
        <v>122</v>
      </c>
      <c r="H1" s="39"/>
      <c r="K1" s="39"/>
      <c r="L1" s="39"/>
    </row>
    <row r="2" spans="1:12" ht="12.75">
      <c r="A2" s="87"/>
      <c r="G2" s="39" t="s">
        <v>192</v>
      </c>
      <c r="H2" s="39"/>
      <c r="K2" s="39"/>
      <c r="L2" s="39"/>
    </row>
    <row r="3" spans="7:12" ht="12.75">
      <c r="G3" s="39" t="s">
        <v>159</v>
      </c>
      <c r="H3" s="39"/>
      <c r="K3" s="39"/>
      <c r="L3" s="39"/>
    </row>
    <row r="4" spans="7:12" ht="12.75">
      <c r="G4" s="39" t="s">
        <v>163</v>
      </c>
      <c r="H4" s="39"/>
      <c r="K4" s="39"/>
      <c r="L4" s="39"/>
    </row>
    <row r="5" spans="7:12" ht="12.75">
      <c r="G5" s="108" t="s">
        <v>160</v>
      </c>
      <c r="H5" s="108"/>
      <c r="I5" s="108"/>
      <c r="J5" s="108"/>
      <c r="K5" s="108"/>
      <c r="L5" s="39"/>
    </row>
    <row r="6" spans="7:12" ht="12.75">
      <c r="G6" s="39" t="s">
        <v>210</v>
      </c>
      <c r="H6" s="39"/>
      <c r="K6" s="39"/>
      <c r="L6" s="39"/>
    </row>
    <row r="7" spans="1:12" ht="12.75">
      <c r="A7" s="193" t="s">
        <v>191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ht="8.2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2" ht="6.75" customHeight="1" hidden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ht="13.5" thickBot="1">
      <c r="K10" s="13" t="s">
        <v>17</v>
      </c>
    </row>
    <row r="11" spans="1:14" ht="24.75" customHeight="1" thickBot="1">
      <c r="A11" s="206" t="s">
        <v>3</v>
      </c>
      <c r="B11" s="23"/>
      <c r="C11" s="24"/>
      <c r="D11" s="24"/>
      <c r="E11" s="24"/>
      <c r="F11" s="211" t="s">
        <v>18</v>
      </c>
      <c r="G11" s="194" t="s">
        <v>19</v>
      </c>
      <c r="H11" s="194" t="s">
        <v>86</v>
      </c>
      <c r="I11" s="194" t="s">
        <v>87</v>
      </c>
      <c r="J11" s="197" t="s">
        <v>88</v>
      </c>
      <c r="K11" s="208" t="s">
        <v>164</v>
      </c>
      <c r="L11" s="109" t="s">
        <v>4</v>
      </c>
      <c r="M11" s="199" t="s">
        <v>161</v>
      </c>
      <c r="N11" s="202" t="s">
        <v>162</v>
      </c>
    </row>
    <row r="12" spans="1:14" ht="24.75" customHeight="1" thickBot="1">
      <c r="A12" s="206"/>
      <c r="B12" s="23"/>
      <c r="C12" s="24"/>
      <c r="D12" s="24"/>
      <c r="E12" s="24"/>
      <c r="F12" s="211"/>
      <c r="G12" s="195"/>
      <c r="H12" s="195"/>
      <c r="I12" s="195"/>
      <c r="J12" s="198"/>
      <c r="K12" s="209"/>
      <c r="L12" s="204" t="s">
        <v>5</v>
      </c>
      <c r="M12" s="200"/>
      <c r="N12" s="203"/>
    </row>
    <row r="13" spans="1:14" ht="13.5" thickBot="1">
      <c r="A13" s="207"/>
      <c r="B13" s="25">
        <v>1</v>
      </c>
      <c r="C13" s="25">
        <v>2</v>
      </c>
      <c r="D13" s="25">
        <v>3</v>
      </c>
      <c r="E13" s="26">
        <v>4</v>
      </c>
      <c r="F13" s="212"/>
      <c r="G13" s="196"/>
      <c r="H13" s="196"/>
      <c r="I13" s="196"/>
      <c r="J13" s="198"/>
      <c r="K13" s="210"/>
      <c r="L13" s="205"/>
      <c r="M13" s="201"/>
      <c r="N13" s="203"/>
    </row>
    <row r="14" spans="1:14" s="9" customFormat="1" ht="13.5" thickBot="1">
      <c r="A14" s="18" t="s">
        <v>2</v>
      </c>
      <c r="B14" s="10">
        <v>169074645</v>
      </c>
      <c r="C14" s="11">
        <v>206725292</v>
      </c>
      <c r="D14" s="11">
        <v>194977082</v>
      </c>
      <c r="E14" s="27">
        <v>183922236</v>
      </c>
      <c r="F14" s="29"/>
      <c r="G14" s="31"/>
      <c r="H14" s="38"/>
      <c r="I14" s="36"/>
      <c r="J14" s="31"/>
      <c r="K14" s="28">
        <f>K15</f>
        <v>38458834.97</v>
      </c>
      <c r="L14" s="28" t="e">
        <f>L15</f>
        <v>#REF!</v>
      </c>
      <c r="M14" s="171">
        <f>M15</f>
        <v>971541.54</v>
      </c>
      <c r="N14" s="124">
        <f>N15</f>
        <v>39430376.51</v>
      </c>
    </row>
    <row r="15" spans="1:14" s="9" customFormat="1" ht="14.25" customHeight="1" thickBot="1">
      <c r="A15" s="19" t="s">
        <v>44</v>
      </c>
      <c r="B15" s="8">
        <v>64677160</v>
      </c>
      <c r="C15" s="8">
        <v>82794896</v>
      </c>
      <c r="D15" s="8">
        <v>73496307</v>
      </c>
      <c r="E15" s="8">
        <v>63895502</v>
      </c>
      <c r="F15" s="7" t="s">
        <v>45</v>
      </c>
      <c r="G15" s="32"/>
      <c r="H15" s="32"/>
      <c r="I15" s="32"/>
      <c r="J15" s="32"/>
      <c r="K15" s="28">
        <f>K16+K86+K92+K104+K120+K179+K200+K210</f>
        <v>38458834.97</v>
      </c>
      <c r="L15" s="14" t="e">
        <f>L16+L86+L92+L120+#REF!+L200+L210+L104+#REF!</f>
        <v>#REF!</v>
      </c>
      <c r="M15" s="14">
        <f>M16+M86+M92+M104+M120+M179+M200+M210</f>
        <v>971541.54</v>
      </c>
      <c r="N15" s="125">
        <f>N16+N86+N92+N104+N120+N179+N200+N210</f>
        <v>39430376.51</v>
      </c>
    </row>
    <row r="16" spans="1:14" s="9" customFormat="1" ht="12.75">
      <c r="A16" s="20" t="s">
        <v>6</v>
      </c>
      <c r="B16" s="8">
        <v>8644707</v>
      </c>
      <c r="C16" s="8">
        <v>12246453</v>
      </c>
      <c r="D16" s="8">
        <v>10840867</v>
      </c>
      <c r="E16" s="8">
        <v>8301146</v>
      </c>
      <c r="F16" s="7" t="s">
        <v>45</v>
      </c>
      <c r="G16" s="142" t="s">
        <v>20</v>
      </c>
      <c r="H16" s="142"/>
      <c r="I16" s="33"/>
      <c r="J16" s="33"/>
      <c r="K16" s="14">
        <f>K17+K26+K60+K65</f>
        <v>12332318</v>
      </c>
      <c r="L16" s="14" t="e">
        <f>L17+L26+L60+L65</f>
        <v>#REF!</v>
      </c>
      <c r="M16" s="14">
        <f>M17+M26+M60+M65</f>
        <v>42239</v>
      </c>
      <c r="N16" s="124">
        <f>K16+M16</f>
        <v>12374557</v>
      </c>
    </row>
    <row r="17" spans="1:14" s="5" customFormat="1" ht="38.25">
      <c r="A17" s="21" t="s">
        <v>7</v>
      </c>
      <c r="B17" s="6">
        <v>461000</v>
      </c>
      <c r="C17" s="6">
        <v>460000</v>
      </c>
      <c r="D17" s="6">
        <v>461000</v>
      </c>
      <c r="E17" s="6">
        <v>458000</v>
      </c>
      <c r="F17" s="188" t="s">
        <v>45</v>
      </c>
      <c r="G17" s="143" t="s">
        <v>21</v>
      </c>
      <c r="H17" s="143"/>
      <c r="I17" s="141"/>
      <c r="J17" s="34"/>
      <c r="K17" s="15">
        <v>229000</v>
      </c>
      <c r="L17" s="15" t="e">
        <f>#REF!+L23</f>
        <v>#REF!</v>
      </c>
      <c r="M17" s="123">
        <v>0</v>
      </c>
      <c r="N17" s="132">
        <f>K17+M17</f>
        <v>229000</v>
      </c>
    </row>
    <row r="18" spans="1:14" s="5" customFormat="1" ht="12.75">
      <c r="A18" s="22" t="s">
        <v>11</v>
      </c>
      <c r="B18" s="6"/>
      <c r="C18" s="6"/>
      <c r="D18" s="6"/>
      <c r="E18" s="6"/>
      <c r="F18" s="3" t="s">
        <v>45</v>
      </c>
      <c r="G18" s="187" t="s">
        <v>22</v>
      </c>
      <c r="H18" s="187" t="s">
        <v>182</v>
      </c>
      <c r="I18" s="35"/>
      <c r="J18" s="35"/>
      <c r="K18" s="16">
        <f>K19+K21</f>
        <v>135600</v>
      </c>
      <c r="L18" s="16" t="e">
        <f>#REF!</f>
        <v>#REF!</v>
      </c>
      <c r="M18" s="123">
        <v>0</v>
      </c>
      <c r="N18" s="132">
        <f>K18+M18</f>
        <v>135600</v>
      </c>
    </row>
    <row r="19" spans="1:14" ht="38.25">
      <c r="A19" s="22" t="s">
        <v>183</v>
      </c>
      <c r="B19" s="4">
        <v>299000</v>
      </c>
      <c r="C19" s="4">
        <v>298000</v>
      </c>
      <c r="D19" s="4">
        <v>299000</v>
      </c>
      <c r="E19" s="4">
        <v>298000</v>
      </c>
      <c r="F19" s="3" t="s">
        <v>45</v>
      </c>
      <c r="G19" s="35" t="s">
        <v>22</v>
      </c>
      <c r="H19" s="35" t="s">
        <v>182</v>
      </c>
      <c r="I19" s="35" t="s">
        <v>165</v>
      </c>
      <c r="J19" s="35"/>
      <c r="K19" s="16">
        <v>131900</v>
      </c>
      <c r="L19" s="16" t="e">
        <f>#REF!</f>
        <v>#REF!</v>
      </c>
      <c r="M19" s="123">
        <v>0</v>
      </c>
      <c r="N19" s="132">
        <f>K19+M19</f>
        <v>131900</v>
      </c>
    </row>
    <row r="20" spans="1:14" ht="12.75">
      <c r="A20" s="22" t="s">
        <v>112</v>
      </c>
      <c r="B20" s="4"/>
      <c r="C20" s="4"/>
      <c r="D20" s="4"/>
      <c r="E20" s="4"/>
      <c r="F20" s="3" t="s">
        <v>45</v>
      </c>
      <c r="G20" s="35" t="s">
        <v>22</v>
      </c>
      <c r="H20" s="35" t="s">
        <v>182</v>
      </c>
      <c r="I20" s="35" t="s">
        <v>165</v>
      </c>
      <c r="J20" s="35" t="s">
        <v>104</v>
      </c>
      <c r="K20" s="16">
        <v>131900</v>
      </c>
      <c r="L20" s="12"/>
      <c r="M20" s="123">
        <v>0</v>
      </c>
      <c r="N20" s="132">
        <f>K20+M20</f>
        <v>131900</v>
      </c>
    </row>
    <row r="21" spans="1:14" ht="12.75">
      <c r="A21" s="22" t="s">
        <v>180</v>
      </c>
      <c r="B21" s="4"/>
      <c r="C21" s="4"/>
      <c r="D21" s="4"/>
      <c r="E21" s="4"/>
      <c r="F21" s="3" t="s">
        <v>45</v>
      </c>
      <c r="G21" s="35" t="s">
        <v>22</v>
      </c>
      <c r="H21" s="35" t="s">
        <v>182</v>
      </c>
      <c r="I21" s="35" t="s">
        <v>101</v>
      </c>
      <c r="J21" s="35"/>
      <c r="K21" s="16">
        <v>3700</v>
      </c>
      <c r="L21" s="12"/>
      <c r="M21" s="123">
        <v>0</v>
      </c>
      <c r="N21" s="132">
        <v>3700</v>
      </c>
    </row>
    <row r="22" spans="1:14" ht="12.75">
      <c r="A22" s="22" t="s">
        <v>90</v>
      </c>
      <c r="B22" s="4"/>
      <c r="C22" s="4"/>
      <c r="D22" s="4"/>
      <c r="E22" s="4"/>
      <c r="F22" s="3" t="s">
        <v>45</v>
      </c>
      <c r="G22" s="35" t="s">
        <v>22</v>
      </c>
      <c r="H22" s="35" t="s">
        <v>182</v>
      </c>
      <c r="I22" s="35" t="s">
        <v>101</v>
      </c>
      <c r="J22" s="35" t="s">
        <v>89</v>
      </c>
      <c r="K22" s="16">
        <v>3700</v>
      </c>
      <c r="L22" s="12"/>
      <c r="M22" s="123">
        <v>0</v>
      </c>
      <c r="N22" s="132">
        <v>3700</v>
      </c>
    </row>
    <row r="23" spans="1:14" ht="25.5" customHeight="1">
      <c r="A23" s="22" t="s">
        <v>79</v>
      </c>
      <c r="B23" s="4"/>
      <c r="C23" s="4"/>
      <c r="D23" s="4"/>
      <c r="E23" s="4"/>
      <c r="F23" s="3" t="s">
        <v>45</v>
      </c>
      <c r="G23" s="35" t="s">
        <v>22</v>
      </c>
      <c r="H23" s="35" t="s">
        <v>125</v>
      </c>
      <c r="I23" s="35"/>
      <c r="J23" s="35"/>
      <c r="K23" s="16">
        <v>93400</v>
      </c>
      <c r="L23" s="16">
        <f>L24</f>
        <v>0</v>
      </c>
      <c r="M23" s="123">
        <v>0</v>
      </c>
      <c r="N23" s="132">
        <f>K23+M23</f>
        <v>93400</v>
      </c>
    </row>
    <row r="24" spans="1:14" ht="12.75">
      <c r="A24" s="22" t="s">
        <v>41</v>
      </c>
      <c r="B24" s="4"/>
      <c r="C24" s="4"/>
      <c r="D24" s="4"/>
      <c r="E24" s="4"/>
      <c r="F24" s="3" t="s">
        <v>45</v>
      </c>
      <c r="G24" s="35" t="s">
        <v>22</v>
      </c>
      <c r="H24" s="35" t="s">
        <v>125</v>
      </c>
      <c r="I24" s="35" t="s">
        <v>43</v>
      </c>
      <c r="J24" s="35"/>
      <c r="K24" s="16">
        <v>93400</v>
      </c>
      <c r="L24" s="16">
        <f>L25</f>
        <v>0</v>
      </c>
      <c r="M24" s="123">
        <v>0</v>
      </c>
      <c r="N24" s="132">
        <f>K24+M24</f>
        <v>93400</v>
      </c>
    </row>
    <row r="25" spans="1:14" ht="12.75">
      <c r="A25" s="22" t="s">
        <v>92</v>
      </c>
      <c r="B25" s="4"/>
      <c r="C25" s="4"/>
      <c r="D25" s="4"/>
      <c r="E25" s="4"/>
      <c r="F25" s="3" t="s">
        <v>45</v>
      </c>
      <c r="G25" s="35" t="s">
        <v>22</v>
      </c>
      <c r="H25" s="35" t="s">
        <v>125</v>
      </c>
      <c r="I25" s="35" t="s">
        <v>43</v>
      </c>
      <c r="J25" s="35" t="s">
        <v>91</v>
      </c>
      <c r="K25" s="16">
        <v>93400</v>
      </c>
      <c r="L25" s="12"/>
      <c r="M25" s="123">
        <v>0</v>
      </c>
      <c r="N25" s="132">
        <f>K25+M25</f>
        <v>93400</v>
      </c>
    </row>
    <row r="26" spans="1:14" s="5" customFormat="1" ht="36.75" customHeight="1">
      <c r="A26" s="21" t="s">
        <v>9</v>
      </c>
      <c r="B26" s="6">
        <v>244000</v>
      </c>
      <c r="C26" s="6">
        <v>244000</v>
      </c>
      <c r="D26" s="6">
        <v>242000</v>
      </c>
      <c r="E26" s="6">
        <v>242000</v>
      </c>
      <c r="F26" s="7" t="s">
        <v>45</v>
      </c>
      <c r="G26" s="34" t="s">
        <v>23</v>
      </c>
      <c r="H26" s="34"/>
      <c r="I26" s="34"/>
      <c r="J26" s="34"/>
      <c r="K26" s="15">
        <v>9010000</v>
      </c>
      <c r="L26" s="15" t="e">
        <f>#REF!</f>
        <v>#REF!</v>
      </c>
      <c r="M26" s="15">
        <f>M27+M34+M55</f>
        <v>18218</v>
      </c>
      <c r="N26" s="139">
        <f>N27+N34+N55</f>
        <v>9028218</v>
      </c>
    </row>
    <row r="27" spans="1:14" s="5" customFormat="1" ht="13.5" customHeight="1">
      <c r="A27" s="22" t="s">
        <v>204</v>
      </c>
      <c r="B27" s="6"/>
      <c r="C27" s="6"/>
      <c r="D27" s="6"/>
      <c r="E27" s="6"/>
      <c r="F27" s="3" t="s">
        <v>45</v>
      </c>
      <c r="G27" s="35" t="s">
        <v>23</v>
      </c>
      <c r="H27" s="35" t="s">
        <v>207</v>
      </c>
      <c r="I27" s="34"/>
      <c r="J27" s="34"/>
      <c r="K27" s="16">
        <v>0</v>
      </c>
      <c r="L27" s="16"/>
      <c r="M27" s="44">
        <f>M28+M30</f>
        <v>18218</v>
      </c>
      <c r="N27" s="132">
        <f aca="true" t="shared" si="0" ref="N27:N32">M27</f>
        <v>18218</v>
      </c>
    </row>
    <row r="28" spans="1:14" s="5" customFormat="1" ht="13.5" customHeight="1">
      <c r="A28" s="22" t="s">
        <v>205</v>
      </c>
      <c r="B28" s="6"/>
      <c r="C28" s="6"/>
      <c r="D28" s="6"/>
      <c r="E28" s="6"/>
      <c r="F28" s="3" t="s">
        <v>45</v>
      </c>
      <c r="G28" s="35" t="s">
        <v>23</v>
      </c>
      <c r="H28" s="35" t="s">
        <v>207</v>
      </c>
      <c r="I28" s="35" t="s">
        <v>94</v>
      </c>
      <c r="J28" s="35"/>
      <c r="K28" s="16">
        <v>0</v>
      </c>
      <c r="L28" s="16"/>
      <c r="M28" s="44">
        <f>M29</f>
        <v>13992</v>
      </c>
      <c r="N28" s="132">
        <f t="shared" si="0"/>
        <v>13992</v>
      </c>
    </row>
    <row r="29" spans="1:14" s="5" customFormat="1" ht="13.5" customHeight="1">
      <c r="A29" s="22" t="s">
        <v>97</v>
      </c>
      <c r="B29" s="6"/>
      <c r="C29" s="6"/>
      <c r="D29" s="6"/>
      <c r="E29" s="6"/>
      <c r="F29" s="3" t="s">
        <v>45</v>
      </c>
      <c r="G29" s="35" t="s">
        <v>23</v>
      </c>
      <c r="H29" s="35" t="s">
        <v>207</v>
      </c>
      <c r="I29" s="35" t="s">
        <v>94</v>
      </c>
      <c r="J29" s="35" t="s">
        <v>95</v>
      </c>
      <c r="K29" s="16">
        <v>0</v>
      </c>
      <c r="L29" s="16"/>
      <c r="M29" s="44">
        <v>13992</v>
      </c>
      <c r="N29" s="132">
        <f t="shared" si="0"/>
        <v>13992</v>
      </c>
    </row>
    <row r="30" spans="1:14" s="5" customFormat="1" ht="24" customHeight="1">
      <c r="A30" s="22" t="s">
        <v>206</v>
      </c>
      <c r="B30" s="6"/>
      <c r="C30" s="6"/>
      <c r="D30" s="6"/>
      <c r="E30" s="6"/>
      <c r="F30" s="3" t="s">
        <v>45</v>
      </c>
      <c r="G30" s="35" t="s">
        <v>23</v>
      </c>
      <c r="H30" s="35" t="s">
        <v>207</v>
      </c>
      <c r="I30" s="35" t="s">
        <v>144</v>
      </c>
      <c r="J30" s="35"/>
      <c r="K30" s="16">
        <v>0</v>
      </c>
      <c r="L30" s="16"/>
      <c r="M30" s="44">
        <f>M33</f>
        <v>4226</v>
      </c>
      <c r="N30" s="132">
        <f t="shared" si="0"/>
        <v>4226</v>
      </c>
    </row>
    <row r="31" spans="1:14" ht="25.5" hidden="1">
      <c r="A31" s="22" t="s">
        <v>12</v>
      </c>
      <c r="B31" s="4">
        <v>143000</v>
      </c>
      <c r="C31" s="4">
        <v>150000</v>
      </c>
      <c r="D31" s="4">
        <v>147000</v>
      </c>
      <c r="E31" s="4">
        <v>145000</v>
      </c>
      <c r="F31" s="3" t="s">
        <v>35</v>
      </c>
      <c r="G31" s="35" t="s">
        <v>23</v>
      </c>
      <c r="H31" s="35" t="s">
        <v>25</v>
      </c>
      <c r="I31" s="35"/>
      <c r="J31" s="35"/>
      <c r="K31" s="16" t="e">
        <v>#DIV/0!</v>
      </c>
      <c r="L31" s="12"/>
      <c r="M31" s="44">
        <f>SUM(M36,M41)</f>
        <v>-100000</v>
      </c>
      <c r="N31" s="132">
        <f t="shared" si="0"/>
        <v>-100000</v>
      </c>
    </row>
    <row r="32" spans="1:14" ht="12.75" hidden="1">
      <c r="A32" s="22" t="s">
        <v>8</v>
      </c>
      <c r="B32" s="4">
        <v>143000</v>
      </c>
      <c r="C32" s="4">
        <v>150000</v>
      </c>
      <c r="D32" s="4">
        <v>147000</v>
      </c>
      <c r="E32" s="4">
        <v>145000</v>
      </c>
      <c r="F32" s="3" t="s">
        <v>35</v>
      </c>
      <c r="G32" s="35" t="s">
        <v>23</v>
      </c>
      <c r="H32" s="35" t="s">
        <v>25</v>
      </c>
      <c r="I32" s="35" t="s">
        <v>24</v>
      </c>
      <c r="J32" s="35"/>
      <c r="K32" s="16" t="e">
        <v>#DIV/0!</v>
      </c>
      <c r="L32" s="12"/>
      <c r="M32" s="44">
        <f>SUM(M37,M42)</f>
        <v>-100000</v>
      </c>
      <c r="N32" s="132">
        <f t="shared" si="0"/>
        <v>-100000</v>
      </c>
    </row>
    <row r="33" spans="1:14" ht="12.75">
      <c r="A33" s="22" t="s">
        <v>98</v>
      </c>
      <c r="B33" s="4"/>
      <c r="C33" s="4"/>
      <c r="D33" s="4"/>
      <c r="E33" s="4"/>
      <c r="F33" s="3" t="s">
        <v>45</v>
      </c>
      <c r="G33" s="35" t="s">
        <v>23</v>
      </c>
      <c r="H33" s="35" t="s">
        <v>207</v>
      </c>
      <c r="I33" s="35" t="s">
        <v>144</v>
      </c>
      <c r="J33" s="35" t="s">
        <v>96</v>
      </c>
      <c r="K33" s="16">
        <v>0</v>
      </c>
      <c r="L33" s="12"/>
      <c r="M33" s="44">
        <v>4226</v>
      </c>
      <c r="N33" s="132">
        <f>M33</f>
        <v>4226</v>
      </c>
    </row>
    <row r="34" spans="1:14" ht="12.75">
      <c r="A34" s="22" t="s">
        <v>11</v>
      </c>
      <c r="B34" s="4"/>
      <c r="C34" s="4"/>
      <c r="D34" s="4"/>
      <c r="E34" s="4"/>
      <c r="F34" s="3" t="s">
        <v>45</v>
      </c>
      <c r="G34" s="35" t="s">
        <v>23</v>
      </c>
      <c r="H34" s="35" t="s">
        <v>123</v>
      </c>
      <c r="I34" s="35"/>
      <c r="J34" s="35"/>
      <c r="K34" s="15">
        <v>8242058</v>
      </c>
      <c r="L34" s="16" t="e">
        <f>L35+L40</f>
        <v>#REF!</v>
      </c>
      <c r="M34" s="44">
        <f>M35+M42+M46+M53</f>
        <v>-100000</v>
      </c>
      <c r="N34" s="132">
        <f aca="true" t="shared" si="1" ref="N34:N39">K34+M34</f>
        <v>8142058</v>
      </c>
    </row>
    <row r="35" spans="1:14" ht="36" customHeight="1">
      <c r="A35" s="22" t="s">
        <v>50</v>
      </c>
      <c r="B35" s="4"/>
      <c r="C35" s="4"/>
      <c r="D35" s="4"/>
      <c r="E35" s="4"/>
      <c r="F35" s="3" t="s">
        <v>45</v>
      </c>
      <c r="G35" s="35" t="s">
        <v>23</v>
      </c>
      <c r="H35" s="35" t="s">
        <v>123</v>
      </c>
      <c r="I35" s="35" t="s">
        <v>46</v>
      </c>
      <c r="J35" s="35"/>
      <c r="K35" s="16">
        <v>6669201</v>
      </c>
      <c r="L35" s="16">
        <f>L36</f>
        <v>0</v>
      </c>
      <c r="M35" s="44">
        <f>M36</f>
        <v>-100000</v>
      </c>
      <c r="N35" s="132">
        <f t="shared" si="1"/>
        <v>6569201</v>
      </c>
    </row>
    <row r="36" spans="1:14" ht="12.75" customHeight="1">
      <c r="A36" s="22" t="s">
        <v>51</v>
      </c>
      <c r="B36" s="4"/>
      <c r="C36" s="4"/>
      <c r="D36" s="4"/>
      <c r="E36" s="4"/>
      <c r="F36" s="3" t="s">
        <v>45</v>
      </c>
      <c r="G36" s="35" t="s">
        <v>23</v>
      </c>
      <c r="H36" s="35" t="s">
        <v>123</v>
      </c>
      <c r="I36" s="35" t="s">
        <v>47</v>
      </c>
      <c r="J36" s="35"/>
      <c r="K36" s="16">
        <v>6669201</v>
      </c>
      <c r="L36" s="16">
        <f>L37</f>
        <v>0</v>
      </c>
      <c r="M36" s="44">
        <f>M37</f>
        <v>-100000</v>
      </c>
      <c r="N36" s="132">
        <f t="shared" si="1"/>
        <v>6569201</v>
      </c>
    </row>
    <row r="37" spans="1:14" ht="23.25" customHeight="1">
      <c r="A37" s="22" t="s">
        <v>93</v>
      </c>
      <c r="B37" s="4"/>
      <c r="C37" s="4"/>
      <c r="D37" s="4"/>
      <c r="E37" s="4"/>
      <c r="F37" s="3" t="s">
        <v>45</v>
      </c>
      <c r="G37" s="35" t="s">
        <v>23</v>
      </c>
      <c r="H37" s="35" t="s">
        <v>123</v>
      </c>
      <c r="I37" s="35" t="s">
        <v>47</v>
      </c>
      <c r="J37" s="47"/>
      <c r="K37" s="48">
        <v>6669201</v>
      </c>
      <c r="L37" s="48">
        <f>L38+L39</f>
        <v>0</v>
      </c>
      <c r="M37" s="44">
        <f>SUM(M38,M39)</f>
        <v>-100000</v>
      </c>
      <c r="N37" s="132">
        <f t="shared" si="1"/>
        <v>6569201</v>
      </c>
    </row>
    <row r="38" spans="1:14" ht="11.25" customHeight="1">
      <c r="A38" s="22" t="s">
        <v>97</v>
      </c>
      <c r="B38" s="4"/>
      <c r="C38" s="4"/>
      <c r="D38" s="4"/>
      <c r="E38" s="4"/>
      <c r="F38" s="3" t="s">
        <v>45</v>
      </c>
      <c r="G38" s="35" t="s">
        <v>23</v>
      </c>
      <c r="H38" s="35" t="s">
        <v>123</v>
      </c>
      <c r="I38" s="35" t="s">
        <v>94</v>
      </c>
      <c r="J38" s="47" t="s">
        <v>95</v>
      </c>
      <c r="K38" s="48">
        <v>5122274</v>
      </c>
      <c r="L38" s="12"/>
      <c r="M38" s="131">
        <v>-100000</v>
      </c>
      <c r="N38" s="132">
        <f t="shared" si="1"/>
        <v>5022274</v>
      </c>
    </row>
    <row r="39" spans="1:14" ht="11.25" customHeight="1">
      <c r="A39" s="22" t="s">
        <v>98</v>
      </c>
      <c r="B39" s="4"/>
      <c r="C39" s="4"/>
      <c r="D39" s="4"/>
      <c r="E39" s="4"/>
      <c r="F39" s="3" t="s">
        <v>45</v>
      </c>
      <c r="G39" s="35" t="s">
        <v>23</v>
      </c>
      <c r="H39" s="35" t="s">
        <v>123</v>
      </c>
      <c r="I39" s="35" t="s">
        <v>144</v>
      </c>
      <c r="J39" s="47" t="s">
        <v>96</v>
      </c>
      <c r="K39" s="48">
        <v>1546927</v>
      </c>
      <c r="L39" s="12"/>
      <c r="M39" s="131">
        <v>0</v>
      </c>
      <c r="N39" s="132">
        <f t="shared" si="1"/>
        <v>1546927</v>
      </c>
    </row>
    <row r="40" spans="1:14" ht="12" customHeight="1">
      <c r="A40" s="22" t="s">
        <v>52</v>
      </c>
      <c r="B40" s="4"/>
      <c r="C40" s="4"/>
      <c r="D40" s="4"/>
      <c r="E40" s="4"/>
      <c r="F40" s="3" t="s">
        <v>45</v>
      </c>
      <c r="G40" s="35" t="s">
        <v>23</v>
      </c>
      <c r="H40" s="35" t="s">
        <v>123</v>
      </c>
      <c r="I40" s="35" t="s">
        <v>48</v>
      </c>
      <c r="J40" s="47"/>
      <c r="K40" s="48">
        <v>1571364.85</v>
      </c>
      <c r="L40" s="48" t="e">
        <f>L41</f>
        <v>#REF!</v>
      </c>
      <c r="M40" s="119">
        <v>0</v>
      </c>
      <c r="N40" s="132">
        <f>K40+M40</f>
        <v>1571364.85</v>
      </c>
    </row>
    <row r="41" spans="1:14" ht="23.25" customHeight="1">
      <c r="A41" s="22" t="s">
        <v>53</v>
      </c>
      <c r="B41" s="4"/>
      <c r="C41" s="4"/>
      <c r="D41" s="4"/>
      <c r="E41" s="4"/>
      <c r="F41" s="3" t="s">
        <v>45</v>
      </c>
      <c r="G41" s="35" t="s">
        <v>23</v>
      </c>
      <c r="H41" s="35" t="s">
        <v>123</v>
      </c>
      <c r="I41" s="51" t="s">
        <v>49</v>
      </c>
      <c r="J41" s="51"/>
      <c r="K41" s="16">
        <v>1571364.85</v>
      </c>
      <c r="L41" s="16" t="e">
        <f>L42+L46</f>
        <v>#REF!</v>
      </c>
      <c r="M41" s="44">
        <v>0</v>
      </c>
      <c r="N41" s="132">
        <f>K41+M41</f>
        <v>1571364.85</v>
      </c>
    </row>
    <row r="42" spans="1:14" ht="12.75" customHeight="1">
      <c r="A42" s="22" t="s">
        <v>107</v>
      </c>
      <c r="B42" s="4"/>
      <c r="C42" s="4"/>
      <c r="D42" s="4"/>
      <c r="E42" s="4"/>
      <c r="F42" s="3" t="s">
        <v>45</v>
      </c>
      <c r="G42" s="35" t="s">
        <v>23</v>
      </c>
      <c r="H42" s="35" t="s">
        <v>123</v>
      </c>
      <c r="I42" s="51" t="s">
        <v>99</v>
      </c>
      <c r="J42" s="51"/>
      <c r="K42" s="15">
        <v>149000</v>
      </c>
      <c r="L42" s="16" t="e">
        <f>L44+L43+#REF!+L45</f>
        <v>#REF!</v>
      </c>
      <c r="M42" s="119">
        <v>0</v>
      </c>
      <c r="N42" s="126">
        <f>K42+M42</f>
        <v>149000</v>
      </c>
    </row>
    <row r="43" spans="1:14" ht="12.75">
      <c r="A43" s="22" t="s">
        <v>110</v>
      </c>
      <c r="B43" s="4"/>
      <c r="C43" s="4"/>
      <c r="D43" s="4"/>
      <c r="E43" s="4"/>
      <c r="F43" s="3" t="s">
        <v>45</v>
      </c>
      <c r="G43" s="35" t="s">
        <v>23</v>
      </c>
      <c r="H43" s="35" t="s">
        <v>123</v>
      </c>
      <c r="I43" s="51" t="s">
        <v>99</v>
      </c>
      <c r="J43" s="51" t="s">
        <v>102</v>
      </c>
      <c r="K43" s="16">
        <v>106000</v>
      </c>
      <c r="L43" s="120"/>
      <c r="M43" s="113">
        <f>N43-K43</f>
        <v>0</v>
      </c>
      <c r="N43" s="140">
        <v>106000</v>
      </c>
    </row>
    <row r="44" spans="1:14" ht="12" customHeight="1">
      <c r="A44" s="22" t="s">
        <v>108</v>
      </c>
      <c r="B44" s="4"/>
      <c r="C44" s="4"/>
      <c r="D44" s="4"/>
      <c r="E44" s="4"/>
      <c r="F44" s="3" t="s">
        <v>45</v>
      </c>
      <c r="G44" s="35" t="s">
        <v>23</v>
      </c>
      <c r="H44" s="35" t="s">
        <v>123</v>
      </c>
      <c r="I44" s="51" t="s">
        <v>99</v>
      </c>
      <c r="J44" s="51" t="s">
        <v>100</v>
      </c>
      <c r="K44" s="16">
        <v>38000</v>
      </c>
      <c r="L44" s="52"/>
      <c r="M44" s="113">
        <f>N44-K44</f>
        <v>0</v>
      </c>
      <c r="N44" s="140">
        <v>38000</v>
      </c>
    </row>
    <row r="45" spans="1:14" ht="12.75">
      <c r="A45" s="22" t="s">
        <v>114</v>
      </c>
      <c r="B45" s="4"/>
      <c r="C45" s="4"/>
      <c r="D45" s="4"/>
      <c r="E45" s="4"/>
      <c r="F45" s="3" t="s">
        <v>45</v>
      </c>
      <c r="G45" s="35" t="s">
        <v>23</v>
      </c>
      <c r="H45" s="35" t="s">
        <v>123</v>
      </c>
      <c r="I45" s="51" t="s">
        <v>99</v>
      </c>
      <c r="J45" s="51" t="s">
        <v>106</v>
      </c>
      <c r="K45" s="16">
        <v>5000</v>
      </c>
      <c r="L45" s="52"/>
      <c r="M45" s="113">
        <f>N45-K45</f>
        <v>0</v>
      </c>
      <c r="N45" s="140">
        <v>5000</v>
      </c>
    </row>
    <row r="46" spans="1:14" ht="24" customHeight="1">
      <c r="A46" s="22" t="s">
        <v>109</v>
      </c>
      <c r="B46" s="4"/>
      <c r="C46" s="4"/>
      <c r="D46" s="4"/>
      <c r="E46" s="4"/>
      <c r="F46" s="3" t="s">
        <v>45</v>
      </c>
      <c r="G46" s="35" t="s">
        <v>23</v>
      </c>
      <c r="H46" s="35" t="s">
        <v>123</v>
      </c>
      <c r="I46" s="51" t="s">
        <v>101</v>
      </c>
      <c r="J46" s="51"/>
      <c r="K46" s="15">
        <v>1422364.85</v>
      </c>
      <c r="L46" s="44" t="e">
        <f>#REF!+L47+L48+L49+L50+L51+L52</f>
        <v>#REF!</v>
      </c>
      <c r="M46" s="113">
        <f>SUM(M47:M52)</f>
        <v>0</v>
      </c>
      <c r="N46" s="146">
        <f aca="true" t="shared" si="2" ref="N46:N56">K46+M46</f>
        <v>1422364.85</v>
      </c>
    </row>
    <row r="47" spans="1:14" ht="11.25" customHeight="1">
      <c r="A47" s="22" t="s">
        <v>111</v>
      </c>
      <c r="B47" s="4"/>
      <c r="C47" s="4"/>
      <c r="D47" s="4"/>
      <c r="E47" s="4"/>
      <c r="F47" s="3" t="s">
        <v>45</v>
      </c>
      <c r="G47" s="35" t="s">
        <v>23</v>
      </c>
      <c r="H47" s="35" t="s">
        <v>123</v>
      </c>
      <c r="I47" s="51" t="s">
        <v>101</v>
      </c>
      <c r="J47" s="51" t="s">
        <v>103</v>
      </c>
      <c r="K47" s="16">
        <v>314500</v>
      </c>
      <c r="L47" s="52"/>
      <c r="M47" s="131">
        <v>0</v>
      </c>
      <c r="N47" s="16">
        <f t="shared" si="2"/>
        <v>314500</v>
      </c>
    </row>
    <row r="48" spans="1:14" ht="12.75">
      <c r="A48" s="22" t="s">
        <v>108</v>
      </c>
      <c r="B48" s="4"/>
      <c r="C48" s="4"/>
      <c r="D48" s="4"/>
      <c r="E48" s="4"/>
      <c r="F48" s="3" t="s">
        <v>45</v>
      </c>
      <c r="G48" s="35" t="s">
        <v>23</v>
      </c>
      <c r="H48" s="35" t="s">
        <v>123</v>
      </c>
      <c r="I48" s="51" t="s">
        <v>101</v>
      </c>
      <c r="J48" s="51" t="s">
        <v>100</v>
      </c>
      <c r="K48" s="16">
        <v>373000</v>
      </c>
      <c r="L48" s="52"/>
      <c r="M48" s="131">
        <v>0</v>
      </c>
      <c r="N48" s="16">
        <f t="shared" si="2"/>
        <v>373000</v>
      </c>
    </row>
    <row r="49" spans="1:14" ht="12.75">
      <c r="A49" s="22" t="s">
        <v>90</v>
      </c>
      <c r="B49" s="4"/>
      <c r="C49" s="4"/>
      <c r="D49" s="4"/>
      <c r="E49" s="4"/>
      <c r="F49" s="3" t="s">
        <v>45</v>
      </c>
      <c r="G49" s="35" t="s">
        <v>23</v>
      </c>
      <c r="H49" s="35" t="s">
        <v>123</v>
      </c>
      <c r="I49" s="51" t="s">
        <v>101</v>
      </c>
      <c r="J49" s="51" t="s">
        <v>89</v>
      </c>
      <c r="K49" s="16">
        <v>368000</v>
      </c>
      <c r="L49" s="52"/>
      <c r="M49" s="131">
        <v>-90000</v>
      </c>
      <c r="N49" s="16">
        <f t="shared" si="2"/>
        <v>278000</v>
      </c>
    </row>
    <row r="50" spans="1:14" ht="12.75">
      <c r="A50" s="22" t="s">
        <v>112</v>
      </c>
      <c r="B50" s="4"/>
      <c r="C50" s="4"/>
      <c r="D50" s="4"/>
      <c r="E50" s="4"/>
      <c r="F50" s="3" t="s">
        <v>45</v>
      </c>
      <c r="G50" s="35" t="s">
        <v>23</v>
      </c>
      <c r="H50" s="35" t="s">
        <v>123</v>
      </c>
      <c r="I50" s="51" t="s">
        <v>101</v>
      </c>
      <c r="J50" s="51" t="s">
        <v>104</v>
      </c>
      <c r="K50" s="16">
        <v>29000</v>
      </c>
      <c r="L50" s="52"/>
      <c r="M50" s="131">
        <v>0</v>
      </c>
      <c r="N50" s="16">
        <f t="shared" si="2"/>
        <v>29000</v>
      </c>
    </row>
    <row r="51" spans="1:14" ht="12.75">
      <c r="A51" s="22" t="s">
        <v>113</v>
      </c>
      <c r="B51" s="4"/>
      <c r="C51" s="4"/>
      <c r="D51" s="4"/>
      <c r="E51" s="4"/>
      <c r="F51" s="3" t="s">
        <v>45</v>
      </c>
      <c r="G51" s="35" t="s">
        <v>23</v>
      </c>
      <c r="H51" s="35" t="s">
        <v>123</v>
      </c>
      <c r="I51" s="51" t="s">
        <v>101</v>
      </c>
      <c r="J51" s="51" t="s">
        <v>105</v>
      </c>
      <c r="K51" s="16">
        <v>74600</v>
      </c>
      <c r="L51" s="52"/>
      <c r="M51" s="131">
        <v>0</v>
      </c>
      <c r="N51" s="16">
        <f t="shared" si="2"/>
        <v>74600</v>
      </c>
    </row>
    <row r="52" spans="1:14" ht="12.75">
      <c r="A52" s="22" t="s">
        <v>114</v>
      </c>
      <c r="B52" s="4"/>
      <c r="C52" s="4"/>
      <c r="D52" s="4"/>
      <c r="E52" s="4"/>
      <c r="F52" s="3" t="s">
        <v>45</v>
      </c>
      <c r="G52" s="35" t="s">
        <v>23</v>
      </c>
      <c r="H52" s="35" t="s">
        <v>123</v>
      </c>
      <c r="I52" s="51" t="s">
        <v>101</v>
      </c>
      <c r="J52" s="51" t="s">
        <v>106</v>
      </c>
      <c r="K52" s="16">
        <v>263264.85</v>
      </c>
      <c r="L52" s="52"/>
      <c r="M52" s="131">
        <v>90000</v>
      </c>
      <c r="N52" s="16">
        <f t="shared" si="2"/>
        <v>353264.85</v>
      </c>
    </row>
    <row r="53" spans="1:14" ht="12.75">
      <c r="A53" s="22" t="s">
        <v>166</v>
      </c>
      <c r="B53" s="4"/>
      <c r="C53" s="4"/>
      <c r="D53" s="4"/>
      <c r="E53" s="4"/>
      <c r="F53" s="3" t="s">
        <v>45</v>
      </c>
      <c r="G53" s="35" t="s">
        <v>23</v>
      </c>
      <c r="H53" s="35" t="s">
        <v>123</v>
      </c>
      <c r="I53" s="51" t="s">
        <v>167</v>
      </c>
      <c r="J53" s="51"/>
      <c r="K53" s="15">
        <v>1492.15</v>
      </c>
      <c r="L53" s="52"/>
      <c r="M53" s="132">
        <v>0</v>
      </c>
      <c r="N53" s="190">
        <f t="shared" si="2"/>
        <v>1492.15</v>
      </c>
    </row>
    <row r="54" spans="1:14" ht="12.75">
      <c r="A54" s="22" t="s">
        <v>112</v>
      </c>
      <c r="B54" s="4"/>
      <c r="C54" s="4"/>
      <c r="D54" s="4"/>
      <c r="E54" s="4"/>
      <c r="F54" s="3" t="s">
        <v>45</v>
      </c>
      <c r="G54" s="35" t="s">
        <v>23</v>
      </c>
      <c r="H54" s="35" t="s">
        <v>123</v>
      </c>
      <c r="I54" s="51" t="s">
        <v>167</v>
      </c>
      <c r="J54" s="51" t="s">
        <v>104</v>
      </c>
      <c r="K54" s="16">
        <v>1492.15</v>
      </c>
      <c r="L54" s="52"/>
      <c r="M54" s="145">
        <v>0</v>
      </c>
      <c r="N54" s="16">
        <f t="shared" si="2"/>
        <v>1492.15</v>
      </c>
    </row>
    <row r="55" spans="1:14" ht="21.75" customHeight="1">
      <c r="A55" s="22" t="s">
        <v>54</v>
      </c>
      <c r="B55" s="4"/>
      <c r="C55" s="4"/>
      <c r="D55" s="4"/>
      <c r="E55" s="4"/>
      <c r="F55" s="3" t="s">
        <v>45</v>
      </c>
      <c r="G55" s="35" t="s">
        <v>23</v>
      </c>
      <c r="H55" s="35" t="s">
        <v>124</v>
      </c>
      <c r="I55" s="35"/>
      <c r="J55" s="35"/>
      <c r="K55" s="15">
        <v>767942</v>
      </c>
      <c r="L55" s="16" t="e">
        <f>#REF!</f>
        <v>#REF!</v>
      </c>
      <c r="M55" s="44">
        <f>M56+M58</f>
        <v>100000</v>
      </c>
      <c r="N55" s="126">
        <f t="shared" si="2"/>
        <v>867942</v>
      </c>
    </row>
    <row r="56" spans="1:14" ht="12.75">
      <c r="A56" s="22" t="s">
        <v>148</v>
      </c>
      <c r="B56" s="4"/>
      <c r="C56" s="4"/>
      <c r="D56" s="4"/>
      <c r="E56" s="4"/>
      <c r="F56" s="3" t="s">
        <v>45</v>
      </c>
      <c r="G56" s="35" t="s">
        <v>23</v>
      </c>
      <c r="H56" s="35" t="s">
        <v>124</v>
      </c>
      <c r="I56" s="35" t="s">
        <v>94</v>
      </c>
      <c r="J56" s="35"/>
      <c r="K56" s="16">
        <v>589817</v>
      </c>
      <c r="L56" s="16">
        <f>L57+L59</f>
        <v>0</v>
      </c>
      <c r="M56" s="118">
        <v>100000</v>
      </c>
      <c r="N56" s="132">
        <f t="shared" si="2"/>
        <v>689817</v>
      </c>
    </row>
    <row r="57" spans="1:14" ht="12.75">
      <c r="A57" s="22" t="s">
        <v>97</v>
      </c>
      <c r="B57" s="4"/>
      <c r="C57" s="4"/>
      <c r="D57" s="4"/>
      <c r="E57" s="4"/>
      <c r="F57" s="3" t="s">
        <v>45</v>
      </c>
      <c r="G57" s="35" t="s">
        <v>23</v>
      </c>
      <c r="H57" s="35" t="s">
        <v>124</v>
      </c>
      <c r="I57" s="35" t="s">
        <v>94</v>
      </c>
      <c r="J57" s="35" t="s">
        <v>95</v>
      </c>
      <c r="K57" s="16">
        <v>589817</v>
      </c>
      <c r="L57" s="12"/>
      <c r="M57" s="118">
        <v>100000</v>
      </c>
      <c r="N57" s="16">
        <f>K57+M57</f>
        <v>689817</v>
      </c>
    </row>
    <row r="58" spans="1:14" ht="23.25" customHeight="1">
      <c r="A58" s="50" t="s">
        <v>184</v>
      </c>
      <c r="B58" s="161"/>
      <c r="C58" s="161"/>
      <c r="D58" s="161"/>
      <c r="E58" s="161"/>
      <c r="F58" s="156" t="s">
        <v>45</v>
      </c>
      <c r="G58" s="157" t="s">
        <v>23</v>
      </c>
      <c r="H58" s="157" t="s">
        <v>124</v>
      </c>
      <c r="I58" s="157" t="s">
        <v>144</v>
      </c>
      <c r="J58" s="47"/>
      <c r="K58" s="48">
        <v>178125</v>
      </c>
      <c r="L58" s="162"/>
      <c r="M58" s="118">
        <v>0</v>
      </c>
      <c r="N58" s="158">
        <f>K58</f>
        <v>178125</v>
      </c>
    </row>
    <row r="59" spans="1:14" s="160" customFormat="1" ht="12.75">
      <c r="A59" s="154" t="s">
        <v>98</v>
      </c>
      <c r="B59" s="155"/>
      <c r="C59" s="155"/>
      <c r="D59" s="155"/>
      <c r="E59" s="155"/>
      <c r="F59" s="156" t="s">
        <v>45</v>
      </c>
      <c r="G59" s="157" t="s">
        <v>23</v>
      </c>
      <c r="H59" s="157" t="s">
        <v>124</v>
      </c>
      <c r="I59" s="157" t="s">
        <v>144</v>
      </c>
      <c r="J59" s="157" t="s">
        <v>96</v>
      </c>
      <c r="K59" s="158">
        <v>178125</v>
      </c>
      <c r="L59" s="159"/>
      <c r="M59" s="118">
        <v>0</v>
      </c>
      <c r="N59" s="158">
        <f>K59</f>
        <v>178125</v>
      </c>
    </row>
    <row r="60" spans="1:14" ht="12.75">
      <c r="A60" s="147" t="s">
        <v>10</v>
      </c>
      <c r="B60" s="148"/>
      <c r="C60" s="148"/>
      <c r="D60" s="148"/>
      <c r="E60" s="148"/>
      <c r="F60" s="149" t="s">
        <v>45</v>
      </c>
      <c r="G60" s="150" t="s">
        <v>37</v>
      </c>
      <c r="H60" s="150"/>
      <c r="I60" s="150"/>
      <c r="J60" s="150"/>
      <c r="K60" s="151">
        <f>K61</f>
        <v>84000</v>
      </c>
      <c r="L60" s="151" t="e">
        <f>#REF!</f>
        <v>#REF!</v>
      </c>
      <c r="M60" s="152">
        <f>M61</f>
        <v>0</v>
      </c>
      <c r="N60" s="153">
        <f>K60+M60</f>
        <v>84000</v>
      </c>
    </row>
    <row r="61" spans="1:14" ht="12.75">
      <c r="A61" s="22" t="s">
        <v>65</v>
      </c>
      <c r="B61" s="4"/>
      <c r="C61" s="4"/>
      <c r="D61" s="4"/>
      <c r="E61" s="4"/>
      <c r="F61" s="3" t="s">
        <v>45</v>
      </c>
      <c r="G61" s="35" t="s">
        <v>37</v>
      </c>
      <c r="H61" s="35" t="s">
        <v>126</v>
      </c>
      <c r="I61" s="35"/>
      <c r="J61" s="35"/>
      <c r="K61" s="16">
        <f>K62</f>
        <v>84000</v>
      </c>
      <c r="L61" s="16" t="e">
        <f>#REF!</f>
        <v>#REF!</v>
      </c>
      <c r="M61" s="44">
        <v>0</v>
      </c>
      <c r="N61" s="132">
        <f>K61+M61</f>
        <v>84000</v>
      </c>
    </row>
    <row r="62" spans="1:14" ht="12.75">
      <c r="A62" s="22" t="s">
        <v>56</v>
      </c>
      <c r="B62" s="4"/>
      <c r="C62" s="4"/>
      <c r="D62" s="4"/>
      <c r="E62" s="4"/>
      <c r="F62" s="3" t="s">
        <v>45</v>
      </c>
      <c r="G62" s="35" t="s">
        <v>37</v>
      </c>
      <c r="H62" s="35" t="s">
        <v>126</v>
      </c>
      <c r="I62" s="35" t="s">
        <v>57</v>
      </c>
      <c r="J62" s="35"/>
      <c r="K62" s="16">
        <f>K63+K64</f>
        <v>84000</v>
      </c>
      <c r="L62" s="16">
        <f>L63</f>
        <v>0</v>
      </c>
      <c r="M62" s="44">
        <v>0</v>
      </c>
      <c r="N62" s="132">
        <f>K62+M62</f>
        <v>84000</v>
      </c>
    </row>
    <row r="63" spans="1:14" ht="12.75">
      <c r="A63" s="22" t="s">
        <v>112</v>
      </c>
      <c r="B63" s="4"/>
      <c r="C63" s="4"/>
      <c r="D63" s="4"/>
      <c r="E63" s="4"/>
      <c r="F63" s="3" t="s">
        <v>45</v>
      </c>
      <c r="G63" s="35" t="s">
        <v>37</v>
      </c>
      <c r="H63" s="35" t="s">
        <v>126</v>
      </c>
      <c r="I63" s="35" t="s">
        <v>57</v>
      </c>
      <c r="J63" s="35" t="s">
        <v>104</v>
      </c>
      <c r="K63" s="16">
        <v>84000</v>
      </c>
      <c r="L63" s="12"/>
      <c r="M63" s="118">
        <v>0</v>
      </c>
      <c r="N63" s="132">
        <f>K63+M63</f>
        <v>84000</v>
      </c>
    </row>
    <row r="64" spans="1:14" ht="12.75">
      <c r="A64" s="22" t="s">
        <v>185</v>
      </c>
      <c r="B64" s="4"/>
      <c r="C64" s="4"/>
      <c r="D64" s="4"/>
      <c r="E64" s="4"/>
      <c r="F64" s="3" t="s">
        <v>45</v>
      </c>
      <c r="G64" s="35" t="s">
        <v>37</v>
      </c>
      <c r="H64" s="35" t="s">
        <v>126</v>
      </c>
      <c r="I64" s="35" t="s">
        <v>57</v>
      </c>
      <c r="J64" s="35" t="s">
        <v>186</v>
      </c>
      <c r="K64" s="16">
        <v>0</v>
      </c>
      <c r="L64" s="12"/>
      <c r="M64" s="122">
        <v>0</v>
      </c>
      <c r="N64" s="132">
        <v>0</v>
      </c>
    </row>
    <row r="65" spans="1:14" ht="12.75">
      <c r="A65" s="21" t="s">
        <v>36</v>
      </c>
      <c r="B65" s="6"/>
      <c r="C65" s="6"/>
      <c r="D65" s="6"/>
      <c r="E65" s="6"/>
      <c r="F65" s="7" t="s">
        <v>45</v>
      </c>
      <c r="G65" s="34" t="s">
        <v>30</v>
      </c>
      <c r="H65" s="34"/>
      <c r="I65" s="34"/>
      <c r="J65" s="34"/>
      <c r="K65" s="15">
        <v>3009318</v>
      </c>
      <c r="L65" s="15" t="e">
        <f>#REF!</f>
        <v>#REF!</v>
      </c>
      <c r="M65" s="15">
        <f>M66+M69+M81</f>
        <v>24021</v>
      </c>
      <c r="N65" s="126">
        <f>K65+M65</f>
        <v>3033339</v>
      </c>
    </row>
    <row r="66" spans="1:14" ht="22.5" customHeight="1">
      <c r="A66" s="22" t="s">
        <v>66</v>
      </c>
      <c r="B66" s="4"/>
      <c r="C66" s="4"/>
      <c r="D66" s="4"/>
      <c r="E66" s="4"/>
      <c r="F66" s="3" t="s">
        <v>45</v>
      </c>
      <c r="G66" s="35" t="s">
        <v>30</v>
      </c>
      <c r="H66" s="35" t="s">
        <v>128</v>
      </c>
      <c r="I66" s="35"/>
      <c r="J66" s="35"/>
      <c r="K66" s="16">
        <v>70000</v>
      </c>
      <c r="L66" s="16" t="e">
        <f>#REF!</f>
        <v>#REF!</v>
      </c>
      <c r="M66" s="163">
        <v>0</v>
      </c>
      <c r="N66" s="125">
        <f>K66+M66</f>
        <v>70000</v>
      </c>
    </row>
    <row r="67" spans="1:14" ht="12.75">
      <c r="A67" s="22" t="s">
        <v>180</v>
      </c>
      <c r="B67" s="4"/>
      <c r="C67" s="4"/>
      <c r="D67" s="4"/>
      <c r="E67" s="4"/>
      <c r="F67" s="3" t="s">
        <v>45</v>
      </c>
      <c r="G67" s="35" t="s">
        <v>30</v>
      </c>
      <c r="H67" s="35" t="s">
        <v>128</v>
      </c>
      <c r="I67" s="35" t="s">
        <v>101</v>
      </c>
      <c r="J67" s="35"/>
      <c r="K67" s="16">
        <v>70000</v>
      </c>
      <c r="L67" s="16">
        <f>L68</f>
        <v>0</v>
      </c>
      <c r="M67" s="44">
        <f>M68</f>
        <v>0</v>
      </c>
      <c r="N67" s="124">
        <f>K67+M67</f>
        <v>70000</v>
      </c>
    </row>
    <row r="68" spans="1:14" ht="12.75">
      <c r="A68" s="22" t="s">
        <v>90</v>
      </c>
      <c r="B68" s="4"/>
      <c r="C68" s="4"/>
      <c r="D68" s="4"/>
      <c r="E68" s="4"/>
      <c r="F68" s="3" t="s">
        <v>45</v>
      </c>
      <c r="G68" s="35" t="s">
        <v>30</v>
      </c>
      <c r="H68" s="35" t="s">
        <v>128</v>
      </c>
      <c r="I68" s="35" t="s">
        <v>101</v>
      </c>
      <c r="J68" s="35" t="s">
        <v>89</v>
      </c>
      <c r="K68" s="16">
        <v>70000</v>
      </c>
      <c r="L68" s="12"/>
      <c r="M68" s="44">
        <v>0</v>
      </c>
      <c r="N68" s="16">
        <f>K68</f>
        <v>70000</v>
      </c>
    </row>
    <row r="69" spans="1:14" ht="12.75">
      <c r="A69" s="22" t="s">
        <v>203</v>
      </c>
      <c r="B69" s="4"/>
      <c r="C69" s="4"/>
      <c r="D69" s="4"/>
      <c r="E69" s="4"/>
      <c r="F69" s="3" t="s">
        <v>45</v>
      </c>
      <c r="G69" s="35" t="s">
        <v>30</v>
      </c>
      <c r="H69" s="35" t="s">
        <v>127</v>
      </c>
      <c r="I69" s="35"/>
      <c r="J69" s="35"/>
      <c r="K69" s="16">
        <f>K70+K72+K79</f>
        <v>2842430</v>
      </c>
      <c r="L69" s="12"/>
      <c r="M69" s="44">
        <f>M70+M72+M79</f>
        <v>0</v>
      </c>
      <c r="N69" s="144">
        <f>N70+N72+N79</f>
        <v>2842430</v>
      </c>
    </row>
    <row r="70" spans="1:14" ht="12.75" customHeight="1">
      <c r="A70" s="22" t="s">
        <v>107</v>
      </c>
      <c r="B70" s="4"/>
      <c r="C70" s="4"/>
      <c r="D70" s="4"/>
      <c r="E70" s="4"/>
      <c r="F70" s="3" t="s">
        <v>45</v>
      </c>
      <c r="G70" s="35" t="s">
        <v>30</v>
      </c>
      <c r="H70" s="35" t="s">
        <v>127</v>
      </c>
      <c r="I70" s="35" t="s">
        <v>99</v>
      </c>
      <c r="J70" s="35"/>
      <c r="K70" s="16">
        <f>K71</f>
        <v>64256</v>
      </c>
      <c r="L70" s="12"/>
      <c r="M70" s="173">
        <f>M71</f>
        <v>52000</v>
      </c>
      <c r="N70" s="124">
        <f>N71</f>
        <v>116256</v>
      </c>
    </row>
    <row r="71" spans="1:14" ht="12.75">
      <c r="A71" s="22" t="s">
        <v>90</v>
      </c>
      <c r="B71" s="4"/>
      <c r="C71" s="4"/>
      <c r="D71" s="4"/>
      <c r="E71" s="4"/>
      <c r="F71" s="3" t="s">
        <v>45</v>
      </c>
      <c r="G71" s="35" t="s">
        <v>30</v>
      </c>
      <c r="H71" s="35" t="s">
        <v>127</v>
      </c>
      <c r="I71" s="35" t="s">
        <v>99</v>
      </c>
      <c r="J71" s="35" t="s">
        <v>89</v>
      </c>
      <c r="K71" s="16">
        <v>64256</v>
      </c>
      <c r="L71" s="12"/>
      <c r="M71" s="122">
        <v>52000</v>
      </c>
      <c r="N71" s="16">
        <f>K71+M71</f>
        <v>116256</v>
      </c>
    </row>
    <row r="72" spans="1:14" ht="12.75">
      <c r="A72" s="22" t="s">
        <v>180</v>
      </c>
      <c r="B72" s="4"/>
      <c r="C72" s="4"/>
      <c r="D72" s="4"/>
      <c r="E72" s="4"/>
      <c r="F72" s="3" t="s">
        <v>45</v>
      </c>
      <c r="G72" s="35" t="s">
        <v>30</v>
      </c>
      <c r="H72" s="35" t="s">
        <v>127</v>
      </c>
      <c r="I72" s="35" t="s">
        <v>101</v>
      </c>
      <c r="J72" s="35"/>
      <c r="K72" s="15">
        <f>K73+K74+K75+K76+K77+K78</f>
        <v>2708174</v>
      </c>
      <c r="L72" s="16" t="e">
        <f>#REF!</f>
        <v>#REF!</v>
      </c>
      <c r="M72" s="44">
        <f>M73+M74+M75</f>
        <v>-52000</v>
      </c>
      <c r="N72" s="124">
        <f>N73+N74+N75+N76+N77+N78</f>
        <v>2656174</v>
      </c>
    </row>
    <row r="73" spans="1:14" ht="14.25" customHeight="1">
      <c r="A73" s="22" t="s">
        <v>111</v>
      </c>
      <c r="B73" s="4"/>
      <c r="C73" s="4"/>
      <c r="D73" s="4"/>
      <c r="E73" s="4"/>
      <c r="F73" s="3" t="s">
        <v>45</v>
      </c>
      <c r="G73" s="35" t="s">
        <v>30</v>
      </c>
      <c r="H73" s="35" t="s">
        <v>127</v>
      </c>
      <c r="I73" s="35" t="s">
        <v>101</v>
      </c>
      <c r="J73" s="35" t="s">
        <v>103</v>
      </c>
      <c r="K73" s="16">
        <v>2010000</v>
      </c>
      <c r="L73" s="12"/>
      <c r="M73" s="44">
        <v>-52000</v>
      </c>
      <c r="N73" s="16">
        <f>K73+M73</f>
        <v>1958000</v>
      </c>
    </row>
    <row r="74" spans="1:14" ht="13.5" customHeight="1">
      <c r="A74" s="22" t="s">
        <v>108</v>
      </c>
      <c r="B74" s="4"/>
      <c r="C74" s="4"/>
      <c r="D74" s="4"/>
      <c r="E74" s="4"/>
      <c r="F74" s="3" t="s">
        <v>45</v>
      </c>
      <c r="G74" s="35" t="s">
        <v>30</v>
      </c>
      <c r="H74" s="35" t="s">
        <v>127</v>
      </c>
      <c r="I74" s="35" t="s">
        <v>101</v>
      </c>
      <c r="J74" s="35" t="s">
        <v>100</v>
      </c>
      <c r="K74" s="16">
        <v>252430</v>
      </c>
      <c r="L74" s="12"/>
      <c r="M74" s="44">
        <v>-90000</v>
      </c>
      <c r="N74" s="16">
        <f>K74+M74</f>
        <v>162430</v>
      </c>
    </row>
    <row r="75" spans="1:14" ht="14.25" customHeight="1">
      <c r="A75" s="22" t="s">
        <v>90</v>
      </c>
      <c r="B75" s="4"/>
      <c r="C75" s="4"/>
      <c r="D75" s="4"/>
      <c r="E75" s="4"/>
      <c r="F75" s="3" t="s">
        <v>45</v>
      </c>
      <c r="G75" s="35" t="s">
        <v>30</v>
      </c>
      <c r="H75" s="35" t="s">
        <v>127</v>
      </c>
      <c r="I75" s="35" t="s">
        <v>101</v>
      </c>
      <c r="J75" s="35" t="s">
        <v>89</v>
      </c>
      <c r="K75" s="16">
        <v>385744</v>
      </c>
      <c r="L75" s="12"/>
      <c r="M75" s="44">
        <v>90000</v>
      </c>
      <c r="N75" s="16">
        <f>K75+M75</f>
        <v>475744</v>
      </c>
    </row>
    <row r="76" spans="1:14" ht="12.75" customHeight="1">
      <c r="A76" s="22" t="s">
        <v>112</v>
      </c>
      <c r="B76" s="4"/>
      <c r="C76" s="4"/>
      <c r="D76" s="4"/>
      <c r="E76" s="4"/>
      <c r="F76" s="3" t="s">
        <v>45</v>
      </c>
      <c r="G76" s="35" t="s">
        <v>30</v>
      </c>
      <c r="H76" s="35" t="s">
        <v>127</v>
      </c>
      <c r="I76" s="35" t="s">
        <v>101</v>
      </c>
      <c r="J76" s="35" t="s">
        <v>104</v>
      </c>
      <c r="K76" s="16">
        <v>35000</v>
      </c>
      <c r="L76" s="12"/>
      <c r="M76" s="119">
        <v>0</v>
      </c>
      <c r="N76" s="16">
        <f>K76</f>
        <v>35000</v>
      </c>
    </row>
    <row r="77" spans="1:14" ht="15" customHeight="1">
      <c r="A77" s="22" t="s">
        <v>113</v>
      </c>
      <c r="B77" s="4"/>
      <c r="C77" s="4"/>
      <c r="D77" s="4"/>
      <c r="E77" s="4"/>
      <c r="F77" s="3" t="s">
        <v>45</v>
      </c>
      <c r="G77" s="35" t="s">
        <v>30</v>
      </c>
      <c r="H77" s="35" t="s">
        <v>127</v>
      </c>
      <c r="I77" s="35" t="s">
        <v>101</v>
      </c>
      <c r="J77" s="35" t="s">
        <v>105</v>
      </c>
      <c r="K77" s="16">
        <v>2640.96</v>
      </c>
      <c r="L77" s="12"/>
      <c r="M77" s="164">
        <v>0</v>
      </c>
      <c r="N77" s="140">
        <v>2640.96</v>
      </c>
    </row>
    <row r="78" spans="1:14" ht="12" customHeight="1">
      <c r="A78" s="22" t="s">
        <v>114</v>
      </c>
      <c r="B78" s="4"/>
      <c r="C78" s="4"/>
      <c r="D78" s="4"/>
      <c r="E78" s="4"/>
      <c r="F78" s="3" t="s">
        <v>45</v>
      </c>
      <c r="G78" s="35" t="s">
        <v>30</v>
      </c>
      <c r="H78" s="35" t="s">
        <v>127</v>
      </c>
      <c r="I78" s="35" t="s">
        <v>101</v>
      </c>
      <c r="J78" s="35" t="s">
        <v>106</v>
      </c>
      <c r="K78" s="16">
        <v>22359.04</v>
      </c>
      <c r="L78" s="12"/>
      <c r="M78" s="164">
        <v>0</v>
      </c>
      <c r="N78" s="140">
        <f>K78+M78</f>
        <v>22359.04</v>
      </c>
    </row>
    <row r="79" spans="1:14" ht="11.25" customHeight="1">
      <c r="A79" s="22" t="s">
        <v>166</v>
      </c>
      <c r="B79" s="4"/>
      <c r="C79" s="4"/>
      <c r="D79" s="4"/>
      <c r="E79" s="4"/>
      <c r="F79" s="3" t="s">
        <v>45</v>
      </c>
      <c r="G79" s="35" t="s">
        <v>30</v>
      </c>
      <c r="H79" s="35" t="s">
        <v>127</v>
      </c>
      <c r="I79" s="35" t="s">
        <v>167</v>
      </c>
      <c r="J79" s="35"/>
      <c r="K79" s="16">
        <v>70000</v>
      </c>
      <c r="L79" s="12"/>
      <c r="M79" s="164">
        <v>0</v>
      </c>
      <c r="N79" s="189">
        <v>70000</v>
      </c>
    </row>
    <row r="80" spans="1:14" ht="14.25" customHeight="1">
      <c r="A80" s="22" t="s">
        <v>112</v>
      </c>
      <c r="B80" s="4"/>
      <c r="C80" s="4"/>
      <c r="D80" s="4"/>
      <c r="E80" s="4"/>
      <c r="F80" s="3" t="s">
        <v>45</v>
      </c>
      <c r="G80" s="35" t="s">
        <v>30</v>
      </c>
      <c r="H80" s="35" t="s">
        <v>127</v>
      </c>
      <c r="I80" s="35" t="s">
        <v>167</v>
      </c>
      <c r="J80" s="35" t="s">
        <v>104</v>
      </c>
      <c r="K80" s="16">
        <v>70000</v>
      </c>
      <c r="L80" s="12"/>
      <c r="M80" s="164">
        <v>0</v>
      </c>
      <c r="N80" s="189">
        <v>70000</v>
      </c>
    </row>
    <row r="81" spans="1:14" ht="12.75" customHeight="1">
      <c r="A81" s="22" t="s">
        <v>147</v>
      </c>
      <c r="B81" s="6"/>
      <c r="C81" s="6"/>
      <c r="D81" s="6"/>
      <c r="E81" s="6"/>
      <c r="F81" s="3" t="s">
        <v>45</v>
      </c>
      <c r="G81" s="35" t="s">
        <v>30</v>
      </c>
      <c r="H81" s="35" t="s">
        <v>168</v>
      </c>
      <c r="I81" s="35"/>
      <c r="J81" s="35"/>
      <c r="K81" s="16">
        <v>96888</v>
      </c>
      <c r="L81" s="16"/>
      <c r="M81" s="44">
        <f>M82+M84</f>
        <v>24021</v>
      </c>
      <c r="N81" s="113">
        <f aca="true" t="shared" si="3" ref="N81:N89">K81+M81</f>
        <v>120909</v>
      </c>
    </row>
    <row r="82" spans="1:14" ht="12.75" customHeight="1">
      <c r="A82" s="22" t="s">
        <v>148</v>
      </c>
      <c r="B82" s="6"/>
      <c r="C82" s="6"/>
      <c r="D82" s="6"/>
      <c r="E82" s="6"/>
      <c r="F82" s="3" t="s">
        <v>45</v>
      </c>
      <c r="G82" s="35" t="s">
        <v>30</v>
      </c>
      <c r="H82" s="35" t="s">
        <v>168</v>
      </c>
      <c r="I82" s="35" t="s">
        <v>94</v>
      </c>
      <c r="J82" s="35"/>
      <c r="K82" s="16">
        <v>67627.8</v>
      </c>
      <c r="L82" s="16"/>
      <c r="M82" s="44">
        <f>M83</f>
        <v>19000</v>
      </c>
      <c r="N82" s="113">
        <f t="shared" si="3"/>
        <v>86627.8</v>
      </c>
    </row>
    <row r="83" spans="1:14" ht="12.75" customHeight="1">
      <c r="A83" s="22" t="s">
        <v>97</v>
      </c>
      <c r="B83" s="6"/>
      <c r="C83" s="6"/>
      <c r="D83" s="6"/>
      <c r="E83" s="6"/>
      <c r="F83" s="3" t="s">
        <v>45</v>
      </c>
      <c r="G83" s="35" t="s">
        <v>30</v>
      </c>
      <c r="H83" s="35" t="s">
        <v>168</v>
      </c>
      <c r="I83" s="35" t="s">
        <v>94</v>
      </c>
      <c r="J83" s="35" t="s">
        <v>95</v>
      </c>
      <c r="K83" s="16">
        <v>67627.8</v>
      </c>
      <c r="L83" s="16"/>
      <c r="M83" s="44">
        <v>19000</v>
      </c>
      <c r="N83" s="113">
        <f t="shared" si="3"/>
        <v>86627.8</v>
      </c>
    </row>
    <row r="84" spans="1:14" ht="12.75" customHeight="1">
      <c r="A84" s="22" t="s">
        <v>149</v>
      </c>
      <c r="B84" s="6"/>
      <c r="C84" s="6"/>
      <c r="D84" s="6"/>
      <c r="E84" s="6"/>
      <c r="F84" s="3" t="s">
        <v>45</v>
      </c>
      <c r="G84" s="35" t="s">
        <v>30</v>
      </c>
      <c r="H84" s="35" t="s">
        <v>168</v>
      </c>
      <c r="I84" s="35" t="s">
        <v>144</v>
      </c>
      <c r="J84" s="35"/>
      <c r="K84" s="16">
        <v>29260.2</v>
      </c>
      <c r="L84" s="16"/>
      <c r="M84" s="44">
        <f>M85</f>
        <v>5021</v>
      </c>
      <c r="N84" s="113">
        <f t="shared" si="3"/>
        <v>34281.2</v>
      </c>
    </row>
    <row r="85" spans="1:14" ht="12.75" customHeight="1">
      <c r="A85" s="22" t="s">
        <v>98</v>
      </c>
      <c r="B85" s="6"/>
      <c r="C85" s="6"/>
      <c r="D85" s="6"/>
      <c r="E85" s="6"/>
      <c r="F85" s="3" t="s">
        <v>45</v>
      </c>
      <c r="G85" s="35" t="s">
        <v>30</v>
      </c>
      <c r="H85" s="35" t="s">
        <v>168</v>
      </c>
      <c r="I85" s="35" t="s">
        <v>144</v>
      </c>
      <c r="J85" s="35" t="s">
        <v>96</v>
      </c>
      <c r="K85" s="16">
        <v>29260.2</v>
      </c>
      <c r="L85" s="16"/>
      <c r="M85" s="44">
        <v>5021</v>
      </c>
      <c r="N85" s="113">
        <f t="shared" si="3"/>
        <v>34281.2</v>
      </c>
    </row>
    <row r="86" spans="1:14" ht="12.75">
      <c r="A86" s="21" t="s">
        <v>38</v>
      </c>
      <c r="B86" s="4"/>
      <c r="C86" s="4"/>
      <c r="D86" s="4"/>
      <c r="E86" s="4"/>
      <c r="F86" s="7" t="s">
        <v>45</v>
      </c>
      <c r="G86" s="34" t="s">
        <v>39</v>
      </c>
      <c r="H86" s="35"/>
      <c r="I86" s="35"/>
      <c r="J86" s="35"/>
      <c r="K86" s="15">
        <v>323669</v>
      </c>
      <c r="L86" s="15" t="e">
        <f>L87</f>
        <v>#REF!</v>
      </c>
      <c r="M86" s="43">
        <v>0</v>
      </c>
      <c r="N86" s="124">
        <f t="shared" si="3"/>
        <v>323669</v>
      </c>
    </row>
    <row r="87" spans="1:14" ht="12.75">
      <c r="A87" s="21" t="s">
        <v>58</v>
      </c>
      <c r="B87" s="4"/>
      <c r="C87" s="4"/>
      <c r="D87" s="4"/>
      <c r="E87" s="4"/>
      <c r="F87" s="7" t="s">
        <v>45</v>
      </c>
      <c r="G87" s="34" t="s">
        <v>40</v>
      </c>
      <c r="H87" s="35"/>
      <c r="I87" s="35"/>
      <c r="J87" s="35"/>
      <c r="K87" s="15">
        <v>323669</v>
      </c>
      <c r="L87" s="15" t="e">
        <f>L88</f>
        <v>#REF!</v>
      </c>
      <c r="M87" s="43">
        <v>0</v>
      </c>
      <c r="N87" s="124">
        <f t="shared" si="3"/>
        <v>323669</v>
      </c>
    </row>
    <row r="88" spans="1:14" ht="23.25" customHeight="1">
      <c r="A88" s="22" t="s">
        <v>59</v>
      </c>
      <c r="B88" s="4"/>
      <c r="C88" s="4"/>
      <c r="D88" s="4"/>
      <c r="E88" s="4"/>
      <c r="F88" s="3" t="s">
        <v>45</v>
      </c>
      <c r="G88" s="35" t="s">
        <v>40</v>
      </c>
      <c r="H88" s="35" t="s">
        <v>129</v>
      </c>
      <c r="I88" s="35"/>
      <c r="J88" s="35"/>
      <c r="K88" s="16">
        <v>323669</v>
      </c>
      <c r="L88" s="16" t="e">
        <f>#REF!</f>
        <v>#REF!</v>
      </c>
      <c r="M88" s="16">
        <v>0</v>
      </c>
      <c r="N88" s="124">
        <f t="shared" si="3"/>
        <v>323669</v>
      </c>
    </row>
    <row r="89" spans="1:14" ht="25.5">
      <c r="A89" s="22" t="s">
        <v>93</v>
      </c>
      <c r="B89" s="4"/>
      <c r="C89" s="4"/>
      <c r="D89" s="4"/>
      <c r="E89" s="4"/>
      <c r="F89" s="3" t="s">
        <v>45</v>
      </c>
      <c r="G89" s="35" t="s">
        <v>40</v>
      </c>
      <c r="H89" s="35" t="s">
        <v>130</v>
      </c>
      <c r="I89" s="35" t="s">
        <v>47</v>
      </c>
      <c r="J89" s="35"/>
      <c r="K89" s="16">
        <v>323669</v>
      </c>
      <c r="L89" s="16" t="e">
        <f>#REF!+#REF!</f>
        <v>#REF!</v>
      </c>
      <c r="M89" s="44">
        <f>M90+M91</f>
        <v>0</v>
      </c>
      <c r="N89" s="124">
        <f t="shared" si="3"/>
        <v>323669</v>
      </c>
    </row>
    <row r="90" spans="1:14" ht="12.75">
      <c r="A90" s="22" t="s">
        <v>97</v>
      </c>
      <c r="B90" s="4"/>
      <c r="C90" s="4"/>
      <c r="D90" s="4"/>
      <c r="E90" s="4"/>
      <c r="F90" s="3" t="s">
        <v>45</v>
      </c>
      <c r="G90" s="35" t="s">
        <v>40</v>
      </c>
      <c r="H90" s="35" t="s">
        <v>130</v>
      </c>
      <c r="I90" s="35" t="s">
        <v>94</v>
      </c>
      <c r="J90" s="35" t="s">
        <v>95</v>
      </c>
      <c r="K90" s="16">
        <v>248594</v>
      </c>
      <c r="L90" s="12"/>
      <c r="M90" s="118">
        <v>0</v>
      </c>
      <c r="N90" s="16">
        <f>K90</f>
        <v>248594</v>
      </c>
    </row>
    <row r="91" spans="1:14" ht="12.75">
      <c r="A91" s="22" t="s">
        <v>98</v>
      </c>
      <c r="B91" s="4"/>
      <c r="C91" s="4"/>
      <c r="D91" s="4"/>
      <c r="E91" s="4"/>
      <c r="F91" s="3" t="s">
        <v>45</v>
      </c>
      <c r="G91" s="35" t="s">
        <v>40</v>
      </c>
      <c r="H91" s="35" t="s">
        <v>130</v>
      </c>
      <c r="I91" s="35" t="s">
        <v>144</v>
      </c>
      <c r="J91" s="35" t="s">
        <v>96</v>
      </c>
      <c r="K91" s="16">
        <v>75075</v>
      </c>
      <c r="L91" s="12"/>
      <c r="M91" s="145">
        <v>0</v>
      </c>
      <c r="N91" s="144">
        <f>K91</f>
        <v>75075</v>
      </c>
    </row>
    <row r="92" spans="1:14" ht="12.75">
      <c r="A92" s="5" t="s">
        <v>13</v>
      </c>
      <c r="B92" s="4"/>
      <c r="C92" s="4"/>
      <c r="D92" s="4"/>
      <c r="E92" s="4"/>
      <c r="F92" s="7" t="s">
        <v>45</v>
      </c>
      <c r="G92" s="34" t="s">
        <v>26</v>
      </c>
      <c r="H92" s="35"/>
      <c r="I92" s="35"/>
      <c r="J92" s="35"/>
      <c r="K92" s="15">
        <v>85000</v>
      </c>
      <c r="L92" s="15" t="e">
        <f aca="true" t="shared" si="4" ref="L92:M94">L93</f>
        <v>#REF!</v>
      </c>
      <c r="M92" s="15">
        <f t="shared" si="4"/>
        <v>0</v>
      </c>
      <c r="N92" s="124">
        <f aca="true" t="shared" si="5" ref="N92:N100">K92+M92</f>
        <v>85000</v>
      </c>
    </row>
    <row r="93" spans="1:14" ht="25.5">
      <c r="A93" s="21" t="s">
        <v>61</v>
      </c>
      <c r="B93" s="4"/>
      <c r="C93" s="4"/>
      <c r="D93" s="4"/>
      <c r="E93" s="4"/>
      <c r="F93" s="7" t="s">
        <v>45</v>
      </c>
      <c r="G93" s="34" t="s">
        <v>27</v>
      </c>
      <c r="H93" s="35"/>
      <c r="I93" s="35"/>
      <c r="J93" s="35"/>
      <c r="K93" s="15">
        <v>85000</v>
      </c>
      <c r="L93" s="15" t="e">
        <f>#REF!</f>
        <v>#REF!</v>
      </c>
      <c r="M93" s="43">
        <f>M94</f>
        <v>0</v>
      </c>
      <c r="N93" s="124">
        <f t="shared" si="5"/>
        <v>85000</v>
      </c>
    </row>
    <row r="94" spans="1:14" ht="25.5">
      <c r="A94" s="22" t="s">
        <v>202</v>
      </c>
      <c r="B94" s="4"/>
      <c r="C94" s="4"/>
      <c r="D94" s="4"/>
      <c r="E94" s="4"/>
      <c r="F94" s="3" t="s">
        <v>45</v>
      </c>
      <c r="G94" s="35" t="s">
        <v>27</v>
      </c>
      <c r="H94" s="35" t="s">
        <v>131</v>
      </c>
      <c r="I94" s="35"/>
      <c r="J94" s="35"/>
      <c r="K94" s="16">
        <v>85000</v>
      </c>
      <c r="L94" s="16">
        <f t="shared" si="4"/>
        <v>0</v>
      </c>
      <c r="M94" s="44">
        <f t="shared" si="4"/>
        <v>0</v>
      </c>
      <c r="N94" s="124">
        <f t="shared" si="5"/>
        <v>85000</v>
      </c>
    </row>
    <row r="95" spans="1:14" ht="14.25" customHeight="1">
      <c r="A95" s="22" t="s">
        <v>60</v>
      </c>
      <c r="B95" s="4"/>
      <c r="C95" s="4"/>
      <c r="D95" s="4"/>
      <c r="E95" s="4"/>
      <c r="F95" s="3" t="s">
        <v>45</v>
      </c>
      <c r="G95" s="35" t="s">
        <v>27</v>
      </c>
      <c r="H95" s="35" t="s">
        <v>131</v>
      </c>
      <c r="I95" s="35" t="s">
        <v>48</v>
      </c>
      <c r="J95" s="35"/>
      <c r="K95" s="16">
        <v>85000</v>
      </c>
      <c r="L95" s="16">
        <f>L100</f>
        <v>0</v>
      </c>
      <c r="M95" s="44">
        <f>M100</f>
        <v>0</v>
      </c>
      <c r="N95" s="124">
        <f t="shared" si="5"/>
        <v>85000</v>
      </c>
    </row>
    <row r="96" spans="1:14" ht="12.75" hidden="1">
      <c r="A96" s="22"/>
      <c r="B96" s="4"/>
      <c r="C96" s="4"/>
      <c r="D96" s="4"/>
      <c r="E96" s="4"/>
      <c r="F96" s="3"/>
      <c r="G96" s="35"/>
      <c r="H96" s="35" t="s">
        <v>132</v>
      </c>
      <c r="I96" s="35"/>
      <c r="J96" s="35"/>
      <c r="K96" s="16">
        <v>0</v>
      </c>
      <c r="L96" s="12"/>
      <c r="M96" s="118"/>
      <c r="N96" s="124">
        <f t="shared" si="5"/>
        <v>0</v>
      </c>
    </row>
    <row r="97" spans="1:14" ht="12.75" hidden="1">
      <c r="A97" s="22"/>
      <c r="B97" s="4"/>
      <c r="C97" s="4"/>
      <c r="D97" s="4"/>
      <c r="E97" s="4"/>
      <c r="F97" s="3"/>
      <c r="G97" s="35"/>
      <c r="H97" s="35" t="s">
        <v>133</v>
      </c>
      <c r="I97" s="35"/>
      <c r="J97" s="35"/>
      <c r="K97" s="16">
        <v>0</v>
      </c>
      <c r="L97" s="12"/>
      <c r="M97" s="118"/>
      <c r="N97" s="124">
        <f t="shared" si="5"/>
        <v>0</v>
      </c>
    </row>
    <row r="98" spans="1:14" ht="12.75" hidden="1">
      <c r="A98" s="22"/>
      <c r="B98" s="4"/>
      <c r="C98" s="4"/>
      <c r="D98" s="4"/>
      <c r="E98" s="4"/>
      <c r="F98" s="3"/>
      <c r="G98" s="35"/>
      <c r="H98" s="35" t="s">
        <v>134</v>
      </c>
      <c r="I98" s="35"/>
      <c r="J98" s="35"/>
      <c r="K98" s="16">
        <v>0</v>
      </c>
      <c r="L98" s="12"/>
      <c r="M98" s="118"/>
      <c r="N98" s="124">
        <f t="shared" si="5"/>
        <v>0</v>
      </c>
    </row>
    <row r="99" spans="1:14" ht="12.75" hidden="1">
      <c r="A99" s="22"/>
      <c r="B99" s="4"/>
      <c r="C99" s="4"/>
      <c r="D99" s="4"/>
      <c r="E99" s="4"/>
      <c r="F99" s="3"/>
      <c r="G99" s="35"/>
      <c r="H99" s="35" t="s">
        <v>135</v>
      </c>
      <c r="I99" s="35"/>
      <c r="J99" s="35"/>
      <c r="K99" s="16">
        <v>0</v>
      </c>
      <c r="L99" s="12"/>
      <c r="M99" s="118"/>
      <c r="N99" s="124">
        <f t="shared" si="5"/>
        <v>0</v>
      </c>
    </row>
    <row r="100" spans="1:14" s="5" customFormat="1" ht="25.5">
      <c r="A100" s="22" t="s">
        <v>53</v>
      </c>
      <c r="B100" s="6"/>
      <c r="C100" s="6"/>
      <c r="D100" s="6"/>
      <c r="E100" s="6"/>
      <c r="F100" s="3" t="s">
        <v>45</v>
      </c>
      <c r="G100" s="35" t="s">
        <v>27</v>
      </c>
      <c r="H100" s="35" t="s">
        <v>131</v>
      </c>
      <c r="I100" s="35" t="s">
        <v>49</v>
      </c>
      <c r="J100" s="35"/>
      <c r="K100" s="16">
        <v>85000</v>
      </c>
      <c r="L100" s="16">
        <f>L101</f>
        <v>0</v>
      </c>
      <c r="M100" s="44">
        <f>M101</f>
        <v>0</v>
      </c>
      <c r="N100" s="124">
        <f t="shared" si="5"/>
        <v>85000</v>
      </c>
    </row>
    <row r="101" spans="1:14" s="5" customFormat="1" ht="25.5">
      <c r="A101" s="22" t="s">
        <v>109</v>
      </c>
      <c r="B101" s="6"/>
      <c r="C101" s="6"/>
      <c r="D101" s="6"/>
      <c r="E101" s="6"/>
      <c r="F101" s="3" t="s">
        <v>45</v>
      </c>
      <c r="G101" s="35" t="s">
        <v>27</v>
      </c>
      <c r="H101" s="35" t="s">
        <v>131</v>
      </c>
      <c r="I101" s="35" t="s">
        <v>101</v>
      </c>
      <c r="J101" s="35"/>
      <c r="K101" s="16">
        <v>85000</v>
      </c>
      <c r="L101" s="16">
        <f>L103</f>
        <v>0</v>
      </c>
      <c r="M101" s="119">
        <f>M102+M103</f>
        <v>0</v>
      </c>
      <c r="N101" s="124">
        <f>K101+M101</f>
        <v>85000</v>
      </c>
    </row>
    <row r="102" spans="1:14" s="5" customFormat="1" ht="12.75">
      <c r="A102" s="50" t="s">
        <v>108</v>
      </c>
      <c r="B102" s="6"/>
      <c r="C102" s="6"/>
      <c r="D102" s="6"/>
      <c r="E102" s="6"/>
      <c r="F102" s="3" t="s">
        <v>45</v>
      </c>
      <c r="G102" s="35" t="s">
        <v>27</v>
      </c>
      <c r="H102" s="35" t="s">
        <v>131</v>
      </c>
      <c r="I102" s="35" t="s">
        <v>101</v>
      </c>
      <c r="J102" s="35" t="s">
        <v>100</v>
      </c>
      <c r="K102" s="16">
        <v>18000</v>
      </c>
      <c r="L102" s="44"/>
      <c r="M102" s="113">
        <f>N102-K102</f>
        <v>0</v>
      </c>
      <c r="N102" s="145">
        <v>18000</v>
      </c>
    </row>
    <row r="103" spans="1:14" s="5" customFormat="1" ht="12.75">
      <c r="A103" s="50" t="s">
        <v>90</v>
      </c>
      <c r="B103" s="6"/>
      <c r="C103" s="6"/>
      <c r="D103" s="6"/>
      <c r="E103" s="6"/>
      <c r="F103" s="3" t="s">
        <v>45</v>
      </c>
      <c r="G103" s="35" t="s">
        <v>27</v>
      </c>
      <c r="H103" s="35" t="s">
        <v>131</v>
      </c>
      <c r="I103" s="35" t="s">
        <v>101</v>
      </c>
      <c r="J103" s="35" t="s">
        <v>89</v>
      </c>
      <c r="K103" s="16">
        <v>67000</v>
      </c>
      <c r="L103" s="43"/>
      <c r="M103" s="113">
        <f>N103-K103</f>
        <v>0</v>
      </c>
      <c r="N103" s="16">
        <v>67000</v>
      </c>
    </row>
    <row r="104" spans="1:14" s="5" customFormat="1" ht="12.75">
      <c r="A104" s="40" t="s">
        <v>82</v>
      </c>
      <c r="B104" s="6"/>
      <c r="C104" s="6"/>
      <c r="D104" s="6"/>
      <c r="E104" s="6"/>
      <c r="F104" s="7" t="s">
        <v>45</v>
      </c>
      <c r="G104" s="34" t="s">
        <v>80</v>
      </c>
      <c r="H104" s="107"/>
      <c r="I104" s="34"/>
      <c r="J104" s="34"/>
      <c r="K104" s="15">
        <v>668608</v>
      </c>
      <c r="L104" s="15" t="e">
        <f>L105+L116</f>
        <v>#REF!</v>
      </c>
      <c r="M104" s="15">
        <f>M105+M116</f>
        <v>0</v>
      </c>
      <c r="N104" s="124">
        <f>K104+M104</f>
        <v>668608</v>
      </c>
    </row>
    <row r="105" spans="1:14" s="5" customFormat="1" ht="12.75">
      <c r="A105" s="40" t="s">
        <v>83</v>
      </c>
      <c r="B105" s="6"/>
      <c r="C105" s="6"/>
      <c r="D105" s="6"/>
      <c r="E105" s="6"/>
      <c r="F105" s="7" t="s">
        <v>45</v>
      </c>
      <c r="G105" s="34" t="s">
        <v>81</v>
      </c>
      <c r="H105" s="107"/>
      <c r="I105" s="34"/>
      <c r="J105" s="34"/>
      <c r="K105" s="15">
        <v>468608</v>
      </c>
      <c r="L105" s="15" t="e">
        <f>#REF!+#REF!+L109+L106</f>
        <v>#REF!</v>
      </c>
      <c r="M105" s="16">
        <v>0</v>
      </c>
      <c r="N105" s="124">
        <f>K105+M105</f>
        <v>468608</v>
      </c>
    </row>
    <row r="106" spans="1:14" s="5" customFormat="1" ht="13.5" customHeight="1">
      <c r="A106" s="41" t="s">
        <v>172</v>
      </c>
      <c r="B106" s="4"/>
      <c r="C106" s="4"/>
      <c r="D106" s="4"/>
      <c r="E106" s="4"/>
      <c r="F106" s="3" t="s">
        <v>45</v>
      </c>
      <c r="G106" s="35" t="s">
        <v>81</v>
      </c>
      <c r="H106" s="47" t="s">
        <v>136</v>
      </c>
      <c r="I106" s="35"/>
      <c r="J106" s="35"/>
      <c r="K106" s="16">
        <f>K107</f>
        <v>50000</v>
      </c>
      <c r="L106" s="16" t="e">
        <f>#REF!+#REF!</f>
        <v>#REF!</v>
      </c>
      <c r="M106" s="44">
        <v>0</v>
      </c>
      <c r="N106" s="124">
        <f>K106+M106</f>
        <v>50000</v>
      </c>
    </row>
    <row r="107" spans="1:14" s="5" customFormat="1" ht="12.75">
      <c r="A107" s="22" t="s">
        <v>170</v>
      </c>
      <c r="B107" s="6"/>
      <c r="C107" s="6"/>
      <c r="D107" s="6"/>
      <c r="E107" s="6"/>
      <c r="F107" s="3" t="s">
        <v>45</v>
      </c>
      <c r="G107" s="35" t="s">
        <v>81</v>
      </c>
      <c r="H107" s="47" t="s">
        <v>136</v>
      </c>
      <c r="I107" s="35" t="s">
        <v>101</v>
      </c>
      <c r="J107" s="35"/>
      <c r="K107" s="16">
        <v>50000</v>
      </c>
      <c r="L107" s="16">
        <f>L108</f>
        <v>0</v>
      </c>
      <c r="M107" s="44">
        <f>M108</f>
        <v>0</v>
      </c>
      <c r="N107" s="124">
        <f>K107+M107</f>
        <v>50000</v>
      </c>
    </row>
    <row r="108" spans="1:14" s="5" customFormat="1" ht="12.75">
      <c r="A108" s="22" t="s">
        <v>151</v>
      </c>
      <c r="B108" s="6"/>
      <c r="C108" s="6"/>
      <c r="D108" s="6"/>
      <c r="E108" s="6"/>
      <c r="F108" s="3" t="s">
        <v>45</v>
      </c>
      <c r="G108" s="35" t="s">
        <v>81</v>
      </c>
      <c r="H108" s="47" t="s">
        <v>136</v>
      </c>
      <c r="I108" s="35" t="s">
        <v>101</v>
      </c>
      <c r="J108" s="35" t="s">
        <v>100</v>
      </c>
      <c r="K108" s="16">
        <v>50000</v>
      </c>
      <c r="L108" s="43"/>
      <c r="M108" s="122">
        <v>0</v>
      </c>
      <c r="N108" s="124">
        <f>K108+M108</f>
        <v>50000</v>
      </c>
    </row>
    <row r="109" spans="1:14" s="5" customFormat="1" ht="12.75">
      <c r="A109" s="50" t="s">
        <v>169</v>
      </c>
      <c r="B109" s="6"/>
      <c r="C109" s="6"/>
      <c r="D109" s="6"/>
      <c r="E109" s="6"/>
      <c r="F109" s="3" t="s">
        <v>45</v>
      </c>
      <c r="G109" s="35" t="s">
        <v>81</v>
      </c>
      <c r="H109" s="47" t="s">
        <v>171</v>
      </c>
      <c r="I109" s="35"/>
      <c r="J109" s="35"/>
      <c r="K109" s="16">
        <v>418608</v>
      </c>
      <c r="L109" s="16">
        <f>L110</f>
        <v>0</v>
      </c>
      <c r="M109" s="44">
        <f>M110+M112+M114</f>
        <v>0</v>
      </c>
      <c r="N109" s="124">
        <f>N110+N112+N114</f>
        <v>418608</v>
      </c>
    </row>
    <row r="110" spans="1:14" s="5" customFormat="1" ht="12.75">
      <c r="A110" s="22" t="s">
        <v>170</v>
      </c>
      <c r="B110" s="6"/>
      <c r="C110" s="6"/>
      <c r="D110" s="6"/>
      <c r="E110" s="6"/>
      <c r="F110" s="3" t="s">
        <v>45</v>
      </c>
      <c r="G110" s="35" t="s">
        <v>81</v>
      </c>
      <c r="H110" s="47" t="s">
        <v>171</v>
      </c>
      <c r="I110" s="35" t="s">
        <v>101</v>
      </c>
      <c r="J110" s="35"/>
      <c r="K110" s="16">
        <v>418608</v>
      </c>
      <c r="L110" s="16">
        <f>L111</f>
        <v>0</v>
      </c>
      <c r="M110" s="44">
        <f>M111</f>
        <v>-218849.64</v>
      </c>
      <c r="N110" s="124">
        <f aca="true" t="shared" si="6" ref="N110:N119">K110+M110</f>
        <v>199758.36</v>
      </c>
    </row>
    <row r="111" spans="1:14" s="5" customFormat="1" ht="12.75">
      <c r="A111" s="22" t="s">
        <v>151</v>
      </c>
      <c r="B111" s="6"/>
      <c r="C111" s="6"/>
      <c r="D111" s="6"/>
      <c r="E111" s="6"/>
      <c r="F111" s="3" t="s">
        <v>45</v>
      </c>
      <c r="G111" s="35" t="s">
        <v>81</v>
      </c>
      <c r="H111" s="47" t="s">
        <v>171</v>
      </c>
      <c r="I111" s="35" t="s">
        <v>101</v>
      </c>
      <c r="J111" s="35" t="s">
        <v>100</v>
      </c>
      <c r="K111" s="16">
        <v>418608</v>
      </c>
      <c r="L111" s="43"/>
      <c r="M111" s="123">
        <v>-218849.64</v>
      </c>
      <c r="N111" s="48">
        <f t="shared" si="6"/>
        <v>199758.36</v>
      </c>
    </row>
    <row r="112" spans="1:14" s="5" customFormat="1" ht="38.25">
      <c r="A112" s="50" t="s">
        <v>209</v>
      </c>
      <c r="B112" s="6"/>
      <c r="C112" s="6"/>
      <c r="D112" s="6"/>
      <c r="E112" s="6"/>
      <c r="F112" s="3" t="s">
        <v>45</v>
      </c>
      <c r="G112" s="35" t="s">
        <v>81</v>
      </c>
      <c r="H112" s="47" t="s">
        <v>171</v>
      </c>
      <c r="I112" s="35" t="s">
        <v>117</v>
      </c>
      <c r="J112" s="35"/>
      <c r="K112" s="16">
        <v>0</v>
      </c>
      <c r="L112" s="43"/>
      <c r="M112" s="164">
        <f>M113</f>
        <v>135699.05</v>
      </c>
      <c r="N112" s="192">
        <f t="shared" si="6"/>
        <v>135699.05</v>
      </c>
    </row>
    <row r="113" spans="1:14" s="5" customFormat="1" ht="12.75">
      <c r="A113" s="50" t="s">
        <v>208</v>
      </c>
      <c r="B113" s="6"/>
      <c r="C113" s="6"/>
      <c r="D113" s="6"/>
      <c r="E113" s="6"/>
      <c r="F113" s="3" t="s">
        <v>45</v>
      </c>
      <c r="G113" s="35" t="s">
        <v>81</v>
      </c>
      <c r="H113" s="47" t="s">
        <v>171</v>
      </c>
      <c r="I113" s="35" t="s">
        <v>117</v>
      </c>
      <c r="J113" s="35" t="s">
        <v>115</v>
      </c>
      <c r="K113" s="16">
        <v>0</v>
      </c>
      <c r="L113" s="43"/>
      <c r="M113" s="164">
        <v>135699.05</v>
      </c>
      <c r="N113" s="113">
        <f t="shared" si="6"/>
        <v>135699.05</v>
      </c>
    </row>
    <row r="114" spans="1:14" s="5" customFormat="1" ht="12.75">
      <c r="A114" s="50" t="s">
        <v>193</v>
      </c>
      <c r="B114" s="6"/>
      <c r="C114" s="6"/>
      <c r="D114" s="6"/>
      <c r="E114" s="6"/>
      <c r="F114" s="3" t="s">
        <v>45</v>
      </c>
      <c r="G114" s="35" t="s">
        <v>81</v>
      </c>
      <c r="H114" s="47" t="s">
        <v>171</v>
      </c>
      <c r="I114" s="35" t="s">
        <v>194</v>
      </c>
      <c r="J114" s="35"/>
      <c r="K114" s="16">
        <v>0</v>
      </c>
      <c r="L114" s="43"/>
      <c r="M114" s="191">
        <f>M115</f>
        <v>83150.59</v>
      </c>
      <c r="N114" s="192">
        <f t="shared" si="6"/>
        <v>83150.59</v>
      </c>
    </row>
    <row r="115" spans="1:14" s="5" customFormat="1" ht="12.75">
      <c r="A115" s="50" t="s">
        <v>208</v>
      </c>
      <c r="B115" s="6"/>
      <c r="C115" s="6"/>
      <c r="D115" s="6"/>
      <c r="E115" s="6"/>
      <c r="F115" s="3" t="s">
        <v>45</v>
      </c>
      <c r="G115" s="35" t="s">
        <v>81</v>
      </c>
      <c r="H115" s="47" t="s">
        <v>171</v>
      </c>
      <c r="I115" s="35" t="s">
        <v>194</v>
      </c>
      <c r="J115" s="35" t="s">
        <v>115</v>
      </c>
      <c r="K115" s="16">
        <v>0</v>
      </c>
      <c r="L115" s="43"/>
      <c r="M115" s="164">
        <v>83150.59</v>
      </c>
      <c r="N115" s="113">
        <f t="shared" si="6"/>
        <v>83150.59</v>
      </c>
    </row>
    <row r="116" spans="1:14" s="5" customFormat="1" ht="12.75">
      <c r="A116" s="40" t="s">
        <v>85</v>
      </c>
      <c r="B116" s="6"/>
      <c r="C116" s="6"/>
      <c r="D116" s="6"/>
      <c r="E116" s="6"/>
      <c r="F116" s="7" t="s">
        <v>45</v>
      </c>
      <c r="G116" s="34" t="s">
        <v>84</v>
      </c>
      <c r="H116" s="107"/>
      <c r="I116" s="34"/>
      <c r="J116" s="34"/>
      <c r="K116" s="15">
        <v>200000</v>
      </c>
      <c r="L116" s="15" t="e">
        <f>#REF!+#REF!</f>
        <v>#REF!</v>
      </c>
      <c r="M116" s="151">
        <v>0</v>
      </c>
      <c r="N116" s="125">
        <f t="shared" si="6"/>
        <v>200000</v>
      </c>
    </row>
    <row r="117" spans="1:14" s="5" customFormat="1" ht="25.5">
      <c r="A117" s="50" t="s">
        <v>174</v>
      </c>
      <c r="B117" s="6"/>
      <c r="C117" s="6"/>
      <c r="D117" s="6"/>
      <c r="E117" s="6"/>
      <c r="F117" s="3" t="s">
        <v>45</v>
      </c>
      <c r="G117" s="35" t="s">
        <v>84</v>
      </c>
      <c r="H117" s="47" t="s">
        <v>173</v>
      </c>
      <c r="I117" s="35"/>
      <c r="J117" s="35"/>
      <c r="K117" s="16">
        <v>200000</v>
      </c>
      <c r="L117" s="16" t="e">
        <f>L118</f>
        <v>#REF!</v>
      </c>
      <c r="M117" s="44">
        <f>M118</f>
        <v>0</v>
      </c>
      <c r="N117" s="124">
        <f t="shared" si="6"/>
        <v>200000</v>
      </c>
    </row>
    <row r="118" spans="1:14" s="5" customFormat="1" ht="12.75">
      <c r="A118" s="22" t="s">
        <v>170</v>
      </c>
      <c r="B118" s="6"/>
      <c r="C118" s="6"/>
      <c r="D118" s="6"/>
      <c r="E118" s="6"/>
      <c r="F118" s="3" t="s">
        <v>45</v>
      </c>
      <c r="G118" s="35" t="s">
        <v>84</v>
      </c>
      <c r="H118" s="47" t="s">
        <v>173</v>
      </c>
      <c r="I118" s="35" t="s">
        <v>101</v>
      </c>
      <c r="J118" s="35"/>
      <c r="K118" s="16">
        <v>200000</v>
      </c>
      <c r="L118" s="16" t="e">
        <f>L119</f>
        <v>#REF!</v>
      </c>
      <c r="M118" s="44">
        <f>M119</f>
        <v>0</v>
      </c>
      <c r="N118" s="124">
        <f t="shared" si="6"/>
        <v>200000</v>
      </c>
    </row>
    <row r="119" spans="1:14" s="5" customFormat="1" ht="12.75">
      <c r="A119" s="50" t="s">
        <v>90</v>
      </c>
      <c r="B119" s="6"/>
      <c r="C119" s="6"/>
      <c r="D119" s="6"/>
      <c r="E119" s="6"/>
      <c r="F119" s="3" t="s">
        <v>45</v>
      </c>
      <c r="G119" s="35" t="s">
        <v>84</v>
      </c>
      <c r="H119" s="47" t="s">
        <v>173</v>
      </c>
      <c r="I119" s="35" t="s">
        <v>101</v>
      </c>
      <c r="J119" s="35" t="s">
        <v>89</v>
      </c>
      <c r="K119" s="16">
        <v>200000</v>
      </c>
      <c r="L119" s="16" t="e">
        <f>#REF!</f>
        <v>#REF!</v>
      </c>
      <c r="M119" s="44">
        <v>0</v>
      </c>
      <c r="N119" s="124">
        <f t="shared" si="6"/>
        <v>200000</v>
      </c>
    </row>
    <row r="120" spans="1:14" s="5" customFormat="1" ht="12.75">
      <c r="A120" s="53" t="s">
        <v>14</v>
      </c>
      <c r="B120" s="54">
        <v>1150000</v>
      </c>
      <c r="C120" s="54">
        <v>2500000</v>
      </c>
      <c r="D120" s="54">
        <v>1350000</v>
      </c>
      <c r="E120" s="54">
        <v>150000</v>
      </c>
      <c r="F120" s="55" t="s">
        <v>45</v>
      </c>
      <c r="G120" s="56" t="s">
        <v>63</v>
      </c>
      <c r="H120" s="56"/>
      <c r="I120" s="56"/>
      <c r="J120" s="56"/>
      <c r="K120" s="57">
        <v>13202407.37</v>
      </c>
      <c r="L120" s="57" t="e">
        <f>L121+L125+L135</f>
        <v>#REF!</v>
      </c>
      <c r="M120" s="57">
        <f>M121+M125+M135</f>
        <v>929302.54</v>
      </c>
      <c r="N120" s="57">
        <f>N121+N125+N135</f>
        <v>14131709.909999998</v>
      </c>
    </row>
    <row r="121" spans="1:14" s="5" customFormat="1" ht="12.75">
      <c r="A121" s="58" t="s">
        <v>68</v>
      </c>
      <c r="B121" s="49"/>
      <c r="C121" s="6"/>
      <c r="D121" s="6"/>
      <c r="E121" s="6"/>
      <c r="F121" s="7" t="s">
        <v>45</v>
      </c>
      <c r="G121" s="34" t="s">
        <v>69</v>
      </c>
      <c r="H121" s="35"/>
      <c r="I121" s="35"/>
      <c r="J121" s="35"/>
      <c r="K121" s="15">
        <v>536767.4</v>
      </c>
      <c r="L121" s="15" t="e">
        <f>L122+#REF!</f>
        <v>#REF!</v>
      </c>
      <c r="M121" s="15">
        <f>M122</f>
        <v>0</v>
      </c>
      <c r="N121" s="124">
        <f>K121+M121</f>
        <v>536767.4</v>
      </c>
    </row>
    <row r="122" spans="1:14" s="5" customFormat="1" ht="14.25" customHeight="1">
      <c r="A122" s="41" t="s">
        <v>175</v>
      </c>
      <c r="B122" s="49"/>
      <c r="C122" s="6"/>
      <c r="D122" s="6"/>
      <c r="E122" s="6"/>
      <c r="F122" s="3" t="s">
        <v>45</v>
      </c>
      <c r="G122" s="35" t="s">
        <v>69</v>
      </c>
      <c r="H122" s="67" t="s">
        <v>145</v>
      </c>
      <c r="I122" s="56"/>
      <c r="J122" s="56"/>
      <c r="K122" s="16">
        <v>536767.4</v>
      </c>
      <c r="L122" s="16" t="e">
        <f>L123</f>
        <v>#REF!</v>
      </c>
      <c r="M122" s="16">
        <f>M123</f>
        <v>0</v>
      </c>
      <c r="N122" s="16">
        <f>N123</f>
        <v>536767.4</v>
      </c>
    </row>
    <row r="123" spans="1:14" s="5" customFormat="1" ht="12.75">
      <c r="A123" s="22" t="s">
        <v>170</v>
      </c>
      <c r="B123" s="49"/>
      <c r="C123" s="6"/>
      <c r="D123" s="6"/>
      <c r="E123" s="6"/>
      <c r="F123" s="3" t="s">
        <v>45</v>
      </c>
      <c r="G123" s="35" t="s">
        <v>69</v>
      </c>
      <c r="H123" s="67" t="s">
        <v>145</v>
      </c>
      <c r="I123" s="67" t="s">
        <v>101</v>
      </c>
      <c r="J123" s="56"/>
      <c r="K123" s="16">
        <v>536767.4</v>
      </c>
      <c r="L123" s="16" t="e">
        <f>L124</f>
        <v>#REF!</v>
      </c>
      <c r="M123" s="44">
        <f>M124</f>
        <v>0</v>
      </c>
      <c r="N123" s="16">
        <f>K123+M123</f>
        <v>536767.4</v>
      </c>
    </row>
    <row r="124" spans="1:14" s="5" customFormat="1" ht="12.75">
      <c r="A124" s="22" t="s">
        <v>151</v>
      </c>
      <c r="B124" s="49"/>
      <c r="C124" s="6"/>
      <c r="D124" s="6"/>
      <c r="E124" s="6"/>
      <c r="F124" s="3" t="s">
        <v>45</v>
      </c>
      <c r="G124" s="35" t="s">
        <v>69</v>
      </c>
      <c r="H124" s="67" t="s">
        <v>145</v>
      </c>
      <c r="I124" s="67" t="s">
        <v>101</v>
      </c>
      <c r="J124" s="67" t="s">
        <v>100</v>
      </c>
      <c r="K124" s="16">
        <v>536767.4</v>
      </c>
      <c r="L124" s="16" t="e">
        <f>#REF!</f>
        <v>#REF!</v>
      </c>
      <c r="M124" s="44">
        <f>N124-K124</f>
        <v>0</v>
      </c>
      <c r="N124" s="16">
        <v>536767.4</v>
      </c>
    </row>
    <row r="125" spans="1:14" s="5" customFormat="1" ht="12" customHeight="1">
      <c r="A125" s="105" t="s">
        <v>76</v>
      </c>
      <c r="B125" s="49"/>
      <c r="C125" s="6"/>
      <c r="D125" s="6"/>
      <c r="E125" s="6"/>
      <c r="F125" s="7" t="s">
        <v>45</v>
      </c>
      <c r="G125" s="34" t="s">
        <v>77</v>
      </c>
      <c r="H125" s="67"/>
      <c r="I125" s="56"/>
      <c r="J125" s="56"/>
      <c r="K125" s="15">
        <v>530000</v>
      </c>
      <c r="L125" s="15" t="e">
        <f>L126+#REF!+L133</f>
        <v>#REF!</v>
      </c>
      <c r="M125" s="15">
        <v>0</v>
      </c>
      <c r="N125" s="124">
        <f>K125+M125</f>
        <v>530000</v>
      </c>
    </row>
    <row r="126" spans="1:14" s="5" customFormat="1" ht="24.75" customHeight="1">
      <c r="A126" s="104" t="s">
        <v>78</v>
      </c>
      <c r="B126" s="49"/>
      <c r="C126" s="6"/>
      <c r="D126" s="6"/>
      <c r="E126" s="6"/>
      <c r="F126" s="3" t="s">
        <v>45</v>
      </c>
      <c r="G126" s="35" t="s">
        <v>77</v>
      </c>
      <c r="H126" s="67" t="s">
        <v>137</v>
      </c>
      <c r="I126" s="67"/>
      <c r="J126" s="67"/>
      <c r="K126" s="16">
        <v>230000</v>
      </c>
      <c r="L126" s="16" t="e">
        <f>#REF!</f>
        <v>#REF!</v>
      </c>
      <c r="M126" s="44">
        <v>0</v>
      </c>
      <c r="N126" s="16">
        <f>K126+M126</f>
        <v>230000</v>
      </c>
    </row>
    <row r="127" spans="1:14" s="5" customFormat="1" ht="25.5">
      <c r="A127" s="104" t="s">
        <v>62</v>
      </c>
      <c r="B127" s="49"/>
      <c r="C127" s="6"/>
      <c r="D127" s="6"/>
      <c r="E127" s="6"/>
      <c r="F127" s="3" t="s">
        <v>45</v>
      </c>
      <c r="G127" s="35" t="s">
        <v>77</v>
      </c>
      <c r="H127" s="67" t="s">
        <v>137</v>
      </c>
      <c r="I127" s="67" t="s">
        <v>121</v>
      </c>
      <c r="J127" s="67"/>
      <c r="K127" s="16">
        <v>230000</v>
      </c>
      <c r="L127" s="16" t="e">
        <f>#REF!</f>
        <v>#REF!</v>
      </c>
      <c r="M127" s="44">
        <v>0</v>
      </c>
      <c r="N127" s="16">
        <f>K127+M127</f>
        <v>230000</v>
      </c>
    </row>
    <row r="128" spans="1:14" s="5" customFormat="1" ht="12.75">
      <c r="A128" s="111" t="s">
        <v>108</v>
      </c>
      <c r="B128" s="49"/>
      <c r="C128" s="6"/>
      <c r="D128" s="6"/>
      <c r="E128" s="6"/>
      <c r="F128" s="3" t="s">
        <v>45</v>
      </c>
      <c r="G128" s="35" t="s">
        <v>77</v>
      </c>
      <c r="H128" s="67" t="s">
        <v>137</v>
      </c>
      <c r="I128" s="67" t="s">
        <v>121</v>
      </c>
      <c r="J128" s="67" t="s">
        <v>100</v>
      </c>
      <c r="K128" s="16">
        <v>230000</v>
      </c>
      <c r="L128" s="16"/>
      <c r="M128" s="44">
        <v>0</v>
      </c>
      <c r="N128" s="16">
        <f>K128+M128</f>
        <v>230000</v>
      </c>
    </row>
    <row r="129" spans="1:14" s="5" customFormat="1" ht="25.5">
      <c r="A129" s="104" t="s">
        <v>176</v>
      </c>
      <c r="B129" s="49"/>
      <c r="C129" s="6"/>
      <c r="D129" s="6"/>
      <c r="E129" s="6"/>
      <c r="F129" s="3" t="s">
        <v>45</v>
      </c>
      <c r="G129" s="35" t="s">
        <v>77</v>
      </c>
      <c r="H129" s="67" t="s">
        <v>138</v>
      </c>
      <c r="I129" s="67"/>
      <c r="J129" s="67"/>
      <c r="K129" s="16">
        <v>300000</v>
      </c>
      <c r="L129" s="16"/>
      <c r="M129" s="44">
        <v>0</v>
      </c>
      <c r="N129" s="132">
        <f>K129+M129</f>
        <v>300000</v>
      </c>
    </row>
    <row r="130" spans="1:14" s="5" customFormat="1" ht="12.75">
      <c r="A130" s="22" t="s">
        <v>170</v>
      </c>
      <c r="B130" s="49"/>
      <c r="C130" s="6"/>
      <c r="D130" s="6"/>
      <c r="E130" s="6"/>
      <c r="F130" s="3" t="s">
        <v>45</v>
      </c>
      <c r="G130" s="35" t="s">
        <v>77</v>
      </c>
      <c r="H130" s="67" t="s">
        <v>138</v>
      </c>
      <c r="I130" s="67" t="s">
        <v>101</v>
      </c>
      <c r="J130" s="67"/>
      <c r="K130" s="16">
        <v>300000</v>
      </c>
      <c r="L130" s="16"/>
      <c r="M130" s="44">
        <v>0</v>
      </c>
      <c r="N130" s="132">
        <f>K130</f>
        <v>300000</v>
      </c>
    </row>
    <row r="131" spans="1:14" s="5" customFormat="1" ht="12.75">
      <c r="A131" s="22" t="s">
        <v>151</v>
      </c>
      <c r="B131" s="49"/>
      <c r="C131" s="6"/>
      <c r="D131" s="6"/>
      <c r="E131" s="6"/>
      <c r="F131" s="3" t="s">
        <v>45</v>
      </c>
      <c r="G131" s="35" t="s">
        <v>77</v>
      </c>
      <c r="H131" s="67" t="s">
        <v>138</v>
      </c>
      <c r="I131" s="67" t="s">
        <v>101</v>
      </c>
      <c r="J131" s="67" t="s">
        <v>100</v>
      </c>
      <c r="K131" s="16">
        <v>300000</v>
      </c>
      <c r="L131" s="16"/>
      <c r="M131" s="44">
        <v>0</v>
      </c>
      <c r="N131" s="132">
        <f>K131</f>
        <v>300000</v>
      </c>
    </row>
    <row r="132" spans="1:14" s="5" customFormat="1" ht="12.75" hidden="1">
      <c r="A132" s="50" t="s">
        <v>90</v>
      </c>
      <c r="B132" s="49"/>
      <c r="C132" s="6"/>
      <c r="D132" s="6"/>
      <c r="E132" s="6"/>
      <c r="F132" s="3" t="s">
        <v>45</v>
      </c>
      <c r="G132" s="35" t="s">
        <v>77</v>
      </c>
      <c r="H132" s="67" t="s">
        <v>138</v>
      </c>
      <c r="I132" s="67" t="s">
        <v>121</v>
      </c>
      <c r="J132" s="67" t="s">
        <v>89</v>
      </c>
      <c r="K132" s="16" t="e">
        <v>#DIV/0!</v>
      </c>
      <c r="L132" s="43"/>
      <c r="M132" s="131">
        <v>0</v>
      </c>
      <c r="N132" s="127" t="e">
        <f>M132/K132*100</f>
        <v>#DIV/0!</v>
      </c>
    </row>
    <row r="133" spans="1:14" s="5" customFormat="1" ht="25.5" hidden="1">
      <c r="A133" s="50" t="s">
        <v>62</v>
      </c>
      <c r="B133" s="49"/>
      <c r="C133" s="6"/>
      <c r="D133" s="6"/>
      <c r="E133" s="6"/>
      <c r="F133" s="3" t="s">
        <v>45</v>
      </c>
      <c r="G133" s="35" t="s">
        <v>77</v>
      </c>
      <c r="H133" s="67" t="s">
        <v>146</v>
      </c>
      <c r="I133" s="67" t="s">
        <v>48</v>
      </c>
      <c r="J133" s="67"/>
      <c r="K133" s="16" t="e">
        <v>#REF!</v>
      </c>
      <c r="L133" s="16" t="e">
        <f>L134</f>
        <v>#REF!</v>
      </c>
      <c r="M133" s="44">
        <f>M134</f>
        <v>0</v>
      </c>
      <c r="N133" s="124" t="e">
        <f>M133/K133*100</f>
        <v>#REF!</v>
      </c>
    </row>
    <row r="134" spans="1:14" s="5" customFormat="1" ht="14.25" customHeight="1" hidden="1">
      <c r="A134" s="104" t="s">
        <v>67</v>
      </c>
      <c r="B134" s="49"/>
      <c r="C134" s="6"/>
      <c r="D134" s="6"/>
      <c r="E134" s="6"/>
      <c r="F134" s="3" t="s">
        <v>45</v>
      </c>
      <c r="G134" s="35" t="s">
        <v>77</v>
      </c>
      <c r="H134" s="67" t="s">
        <v>146</v>
      </c>
      <c r="I134" s="67" t="s">
        <v>49</v>
      </c>
      <c r="J134" s="67"/>
      <c r="K134" s="16" t="e">
        <v>#REF!</v>
      </c>
      <c r="L134" s="16" t="e">
        <f>#REF!</f>
        <v>#REF!</v>
      </c>
      <c r="M134" s="16">
        <v>0</v>
      </c>
      <c r="N134" s="124" t="e">
        <f>M134/K134*100</f>
        <v>#REF!</v>
      </c>
    </row>
    <row r="135" spans="1:14" s="5" customFormat="1" ht="12.75">
      <c r="A135" s="105" t="s">
        <v>42</v>
      </c>
      <c r="B135" s="49"/>
      <c r="C135" s="6"/>
      <c r="D135" s="6"/>
      <c r="E135" s="6"/>
      <c r="F135" s="3" t="s">
        <v>45</v>
      </c>
      <c r="G135" s="34" t="s">
        <v>0</v>
      </c>
      <c r="H135" s="56"/>
      <c r="I135" s="56"/>
      <c r="J135" s="56"/>
      <c r="K135" s="57">
        <v>12135639.969999999</v>
      </c>
      <c r="L135" s="57" t="e">
        <f>L162+#REF!+#REF!+#REF!</f>
        <v>#REF!</v>
      </c>
      <c r="M135" s="57">
        <f>M136+M144+M149+M158+M162+M168+M173</f>
        <v>929302.54</v>
      </c>
      <c r="N135" s="172">
        <f>K135+M135</f>
        <v>13064942.509999998</v>
      </c>
    </row>
    <row r="136" spans="1:14" s="5" customFormat="1" ht="25.5">
      <c r="A136" s="104" t="s">
        <v>177</v>
      </c>
      <c r="B136" s="49"/>
      <c r="C136" s="6"/>
      <c r="D136" s="6"/>
      <c r="E136" s="6"/>
      <c r="F136" s="3" t="s">
        <v>45</v>
      </c>
      <c r="G136" s="35" t="s">
        <v>0</v>
      </c>
      <c r="H136" s="67" t="s">
        <v>178</v>
      </c>
      <c r="I136" s="67"/>
      <c r="J136" s="67"/>
      <c r="K136" s="16">
        <v>3840461.42</v>
      </c>
      <c r="L136" s="16"/>
      <c r="M136" s="16">
        <f>M137+M140+M142</f>
        <v>929302.54</v>
      </c>
      <c r="N136" s="16">
        <f>K136+M136</f>
        <v>4769763.96</v>
      </c>
    </row>
    <row r="137" spans="1:14" s="5" customFormat="1" ht="12.75">
      <c r="A137" s="50" t="s">
        <v>170</v>
      </c>
      <c r="B137" s="49"/>
      <c r="C137" s="6"/>
      <c r="D137" s="6"/>
      <c r="E137" s="6"/>
      <c r="F137" s="3" t="s">
        <v>45</v>
      </c>
      <c r="G137" s="35" t="s">
        <v>0</v>
      </c>
      <c r="H137" s="67" t="s">
        <v>178</v>
      </c>
      <c r="I137" s="67" t="s">
        <v>101</v>
      </c>
      <c r="J137" s="67"/>
      <c r="K137" s="16">
        <v>415019.04000000004</v>
      </c>
      <c r="L137" s="16"/>
      <c r="M137" s="16">
        <f>M138+M139</f>
        <v>83150.59</v>
      </c>
      <c r="N137" s="16">
        <f>K137+M137</f>
        <v>498169.63</v>
      </c>
    </row>
    <row r="138" spans="1:14" s="5" customFormat="1" ht="12.75">
      <c r="A138" s="104" t="s">
        <v>151</v>
      </c>
      <c r="B138" s="49"/>
      <c r="C138" s="6"/>
      <c r="D138" s="6"/>
      <c r="E138" s="6"/>
      <c r="F138" s="3" t="s">
        <v>45</v>
      </c>
      <c r="G138" s="35" t="s">
        <v>0</v>
      </c>
      <c r="H138" s="67" t="s">
        <v>178</v>
      </c>
      <c r="I138" s="67" t="s">
        <v>101</v>
      </c>
      <c r="J138" s="67" t="s">
        <v>100</v>
      </c>
      <c r="K138" s="16">
        <v>414020.29</v>
      </c>
      <c r="L138" s="16"/>
      <c r="M138" s="16">
        <v>83150.59</v>
      </c>
      <c r="N138" s="16">
        <f>K138+M138</f>
        <v>497170.88</v>
      </c>
    </row>
    <row r="139" spans="1:14" s="5" customFormat="1" ht="12.75">
      <c r="A139" s="111" t="s">
        <v>114</v>
      </c>
      <c r="B139" s="49"/>
      <c r="C139" s="6"/>
      <c r="D139" s="6"/>
      <c r="E139" s="6"/>
      <c r="F139" s="3" t="s">
        <v>45</v>
      </c>
      <c r="G139" s="35" t="s">
        <v>0</v>
      </c>
      <c r="H139" s="67" t="s">
        <v>178</v>
      </c>
      <c r="I139" s="67" t="s">
        <v>101</v>
      </c>
      <c r="J139" s="67" t="s">
        <v>106</v>
      </c>
      <c r="K139" s="16">
        <v>998.75</v>
      </c>
      <c r="L139" s="16"/>
      <c r="M139" s="16">
        <f>N139-K139</f>
        <v>0</v>
      </c>
      <c r="N139" s="16">
        <v>998.75</v>
      </c>
    </row>
    <row r="140" spans="1:14" s="5" customFormat="1" ht="38.25">
      <c r="A140" s="104" t="s">
        <v>118</v>
      </c>
      <c r="B140" s="49"/>
      <c r="C140" s="6"/>
      <c r="D140" s="6"/>
      <c r="E140" s="6"/>
      <c r="F140" s="3" t="s">
        <v>45</v>
      </c>
      <c r="G140" s="35" t="s">
        <v>0</v>
      </c>
      <c r="H140" s="67" t="s">
        <v>178</v>
      </c>
      <c r="I140" s="67" t="s">
        <v>117</v>
      </c>
      <c r="J140" s="67"/>
      <c r="K140" s="16">
        <v>2812454.59</v>
      </c>
      <c r="L140" s="16"/>
      <c r="M140" s="16">
        <f>M141</f>
        <v>929302.54</v>
      </c>
      <c r="N140" s="16">
        <f>N141</f>
        <v>3741757.13</v>
      </c>
    </row>
    <row r="141" spans="1:14" s="5" customFormat="1" ht="14.25" customHeight="1">
      <c r="A141" s="104" t="s">
        <v>116</v>
      </c>
      <c r="B141" s="49"/>
      <c r="C141" s="6"/>
      <c r="D141" s="6"/>
      <c r="E141" s="6"/>
      <c r="F141" s="3" t="s">
        <v>45</v>
      </c>
      <c r="G141" s="35" t="s">
        <v>0</v>
      </c>
      <c r="H141" s="67" t="s">
        <v>178</v>
      </c>
      <c r="I141" s="67" t="s">
        <v>117</v>
      </c>
      <c r="J141" s="67" t="s">
        <v>115</v>
      </c>
      <c r="K141" s="16">
        <v>2812454.59</v>
      </c>
      <c r="L141" s="16"/>
      <c r="M141" s="16">
        <v>929302.54</v>
      </c>
      <c r="N141" s="16">
        <f>K141+M141</f>
        <v>3741757.13</v>
      </c>
    </row>
    <row r="142" spans="1:14" s="5" customFormat="1" ht="12.75">
      <c r="A142" s="104" t="s">
        <v>193</v>
      </c>
      <c r="B142" s="49"/>
      <c r="C142" s="6"/>
      <c r="D142" s="6"/>
      <c r="E142" s="6"/>
      <c r="F142" s="3" t="s">
        <v>45</v>
      </c>
      <c r="G142" s="35" t="s">
        <v>0</v>
      </c>
      <c r="H142" s="67" t="s">
        <v>178</v>
      </c>
      <c r="I142" s="67" t="s">
        <v>194</v>
      </c>
      <c r="J142" s="67"/>
      <c r="K142" s="16">
        <v>612987.79</v>
      </c>
      <c r="L142" s="16"/>
      <c r="M142" s="16">
        <f>M143</f>
        <v>-83150.59</v>
      </c>
      <c r="N142" s="16">
        <f>N143</f>
        <v>529837.2000000001</v>
      </c>
    </row>
    <row r="143" spans="1:14" s="5" customFormat="1" ht="13.5" customHeight="1">
      <c r="A143" s="104" t="s">
        <v>116</v>
      </c>
      <c r="B143" s="49"/>
      <c r="C143" s="6"/>
      <c r="D143" s="6"/>
      <c r="E143" s="6"/>
      <c r="F143" s="3" t="s">
        <v>45</v>
      </c>
      <c r="G143" s="35" t="s">
        <v>0</v>
      </c>
      <c r="H143" s="67" t="s">
        <v>178</v>
      </c>
      <c r="I143" s="67" t="s">
        <v>194</v>
      </c>
      <c r="J143" s="67" t="s">
        <v>115</v>
      </c>
      <c r="K143" s="16">
        <v>612987.79</v>
      </c>
      <c r="L143" s="16"/>
      <c r="M143" s="16">
        <v>-83150.59</v>
      </c>
      <c r="N143" s="16">
        <f>K143+M143</f>
        <v>529837.2000000001</v>
      </c>
    </row>
    <row r="144" spans="1:14" s="5" customFormat="1" ht="24.75" customHeight="1">
      <c r="A144" s="104" t="s">
        <v>195</v>
      </c>
      <c r="B144" s="49"/>
      <c r="C144" s="6"/>
      <c r="D144" s="6"/>
      <c r="E144" s="6"/>
      <c r="F144" s="3" t="s">
        <v>45</v>
      </c>
      <c r="G144" s="35" t="s">
        <v>0</v>
      </c>
      <c r="H144" s="67" t="s">
        <v>196</v>
      </c>
      <c r="I144" s="67"/>
      <c r="J144" s="72"/>
      <c r="K144" s="16">
        <v>1985335.8399999999</v>
      </c>
      <c r="L144" s="16"/>
      <c r="M144" s="16">
        <f>M145</f>
        <v>0</v>
      </c>
      <c r="N144" s="16">
        <f>N145</f>
        <v>1985335.8399999999</v>
      </c>
    </row>
    <row r="145" spans="1:14" s="5" customFormat="1" ht="12.75" customHeight="1">
      <c r="A145" s="104" t="s">
        <v>180</v>
      </c>
      <c r="B145" s="49"/>
      <c r="C145" s="6"/>
      <c r="D145" s="6"/>
      <c r="E145" s="6"/>
      <c r="F145" s="3" t="s">
        <v>45</v>
      </c>
      <c r="G145" s="35" t="s">
        <v>0</v>
      </c>
      <c r="H145" s="67" t="s">
        <v>196</v>
      </c>
      <c r="I145" s="174" t="s">
        <v>101</v>
      </c>
      <c r="J145" s="175"/>
      <c r="K145" s="16">
        <v>1985335.8399999999</v>
      </c>
      <c r="L145" s="16"/>
      <c r="M145" s="16">
        <f>M146+M147+M148</f>
        <v>0</v>
      </c>
      <c r="N145" s="16">
        <f>N146+N147+N148</f>
        <v>1985335.8399999999</v>
      </c>
    </row>
    <row r="146" spans="1:14" s="5" customFormat="1" ht="12.75">
      <c r="A146" s="104" t="s">
        <v>108</v>
      </c>
      <c r="B146" s="49"/>
      <c r="C146" s="6"/>
      <c r="D146" s="6"/>
      <c r="E146" s="6"/>
      <c r="F146" s="3" t="s">
        <v>45</v>
      </c>
      <c r="G146" s="35" t="s">
        <v>0</v>
      </c>
      <c r="H146" s="67" t="s">
        <v>196</v>
      </c>
      <c r="I146" s="67" t="s">
        <v>101</v>
      </c>
      <c r="J146" s="86" t="s">
        <v>100</v>
      </c>
      <c r="K146" s="16">
        <v>55929.56</v>
      </c>
      <c r="L146" s="16"/>
      <c r="M146" s="16">
        <f>N146-K146</f>
        <v>0</v>
      </c>
      <c r="N146" s="16">
        <v>55929.56</v>
      </c>
    </row>
    <row r="147" spans="1:14" s="5" customFormat="1" ht="12.75">
      <c r="A147" s="104" t="s">
        <v>108</v>
      </c>
      <c r="B147" s="49"/>
      <c r="C147" s="6"/>
      <c r="D147" s="6"/>
      <c r="E147" s="6"/>
      <c r="F147" s="3" t="s">
        <v>45</v>
      </c>
      <c r="G147" s="35" t="s">
        <v>0</v>
      </c>
      <c r="H147" s="67" t="s">
        <v>196</v>
      </c>
      <c r="I147" s="67" t="s">
        <v>101</v>
      </c>
      <c r="J147" s="67" t="s">
        <v>100</v>
      </c>
      <c r="K147" s="16">
        <v>235391.84</v>
      </c>
      <c r="L147" s="16"/>
      <c r="M147" s="16">
        <f>N147-K147</f>
        <v>0</v>
      </c>
      <c r="N147" s="16">
        <v>235391.84</v>
      </c>
    </row>
    <row r="148" spans="1:14" s="5" customFormat="1" ht="12.75">
      <c r="A148" s="104" t="s">
        <v>108</v>
      </c>
      <c r="B148" s="49"/>
      <c r="C148" s="6"/>
      <c r="D148" s="6"/>
      <c r="E148" s="6"/>
      <c r="F148" s="3" t="s">
        <v>45</v>
      </c>
      <c r="G148" s="35" t="s">
        <v>0</v>
      </c>
      <c r="H148" s="67" t="s">
        <v>196</v>
      </c>
      <c r="I148" s="67" t="s">
        <v>101</v>
      </c>
      <c r="J148" s="67" t="s">
        <v>100</v>
      </c>
      <c r="K148" s="16">
        <v>1694014.44</v>
      </c>
      <c r="L148" s="16"/>
      <c r="M148" s="16">
        <f>N148-K148</f>
        <v>0</v>
      </c>
      <c r="N148" s="16">
        <v>1694014.44</v>
      </c>
    </row>
    <row r="149" spans="1:14" s="5" customFormat="1" ht="38.25">
      <c r="A149" s="104" t="s">
        <v>187</v>
      </c>
      <c r="B149" s="49"/>
      <c r="C149" s="6"/>
      <c r="D149" s="6"/>
      <c r="E149" s="6"/>
      <c r="F149" s="3" t="s">
        <v>45</v>
      </c>
      <c r="G149" s="35" t="s">
        <v>0</v>
      </c>
      <c r="H149" s="67" t="s">
        <v>188</v>
      </c>
      <c r="I149" s="67"/>
      <c r="J149" s="67"/>
      <c r="K149" s="16">
        <v>2270282.92</v>
      </c>
      <c r="L149" s="16"/>
      <c r="M149" s="16">
        <f>M150</f>
        <v>0</v>
      </c>
      <c r="N149" s="16">
        <f>K149+M149</f>
        <v>2270282.92</v>
      </c>
    </row>
    <row r="150" spans="1:14" s="5" customFormat="1" ht="12.75">
      <c r="A150" s="22" t="s">
        <v>170</v>
      </c>
      <c r="B150" s="49"/>
      <c r="C150" s="6"/>
      <c r="D150" s="6"/>
      <c r="E150" s="6"/>
      <c r="F150" s="3" t="s">
        <v>45</v>
      </c>
      <c r="G150" s="35" t="s">
        <v>0</v>
      </c>
      <c r="H150" s="67" t="s">
        <v>188</v>
      </c>
      <c r="I150" s="67" t="s">
        <v>101</v>
      </c>
      <c r="J150" s="67"/>
      <c r="K150" s="16">
        <v>2270282.92</v>
      </c>
      <c r="L150" s="16"/>
      <c r="M150" s="16">
        <f>M151+M152+M153+M154+M155+M156+M157</f>
        <v>0</v>
      </c>
      <c r="N150" s="16">
        <f>K150+M150</f>
        <v>2270282.92</v>
      </c>
    </row>
    <row r="151" spans="1:14" s="5" customFormat="1" ht="12.75">
      <c r="A151" s="22" t="s">
        <v>151</v>
      </c>
      <c r="B151" s="49"/>
      <c r="C151" s="6"/>
      <c r="D151" s="6"/>
      <c r="E151" s="6"/>
      <c r="F151" s="3" t="s">
        <v>45</v>
      </c>
      <c r="G151" s="35" t="s">
        <v>0</v>
      </c>
      <c r="H151" s="67" t="s">
        <v>188</v>
      </c>
      <c r="I151" s="67" t="s">
        <v>101</v>
      </c>
      <c r="J151" s="67" t="s">
        <v>100</v>
      </c>
      <c r="K151" s="16">
        <v>2016424.76</v>
      </c>
      <c r="L151" s="16"/>
      <c r="M151" s="16">
        <f>N151-K151</f>
        <v>0</v>
      </c>
      <c r="N151" s="16">
        <v>2016424.76</v>
      </c>
    </row>
    <row r="152" spans="1:14" s="5" customFormat="1" ht="12.75">
      <c r="A152" s="50" t="s">
        <v>151</v>
      </c>
      <c r="B152" s="49"/>
      <c r="C152" s="6"/>
      <c r="D152" s="6"/>
      <c r="E152" s="6"/>
      <c r="F152" s="3" t="s">
        <v>45</v>
      </c>
      <c r="G152" s="35" t="s">
        <v>0</v>
      </c>
      <c r="H152" s="67" t="s">
        <v>188</v>
      </c>
      <c r="I152" s="67" t="s">
        <v>101</v>
      </c>
      <c r="J152" s="67" t="s">
        <v>100</v>
      </c>
      <c r="K152" s="16">
        <v>108672.46</v>
      </c>
      <c r="L152" s="16"/>
      <c r="M152" s="16">
        <f>N152-K152</f>
        <v>0</v>
      </c>
      <c r="N152" s="16">
        <v>108672.46</v>
      </c>
    </row>
    <row r="153" spans="1:14" s="5" customFormat="1" ht="12.75">
      <c r="A153" s="104" t="s">
        <v>90</v>
      </c>
      <c r="B153" s="49"/>
      <c r="C153" s="6"/>
      <c r="D153" s="6"/>
      <c r="E153" s="6"/>
      <c r="F153" s="3" t="s">
        <v>45</v>
      </c>
      <c r="G153" s="35" t="s">
        <v>0</v>
      </c>
      <c r="H153" s="67" t="s">
        <v>188</v>
      </c>
      <c r="I153" s="67" t="s">
        <v>101</v>
      </c>
      <c r="J153" s="67" t="s">
        <v>89</v>
      </c>
      <c r="K153" s="16">
        <v>0</v>
      </c>
      <c r="L153" s="16"/>
      <c r="M153" s="16">
        <v>22300</v>
      </c>
      <c r="N153" s="16">
        <f>K153+M153</f>
        <v>22300</v>
      </c>
    </row>
    <row r="154" spans="1:14" s="5" customFormat="1" ht="12.75">
      <c r="A154" s="104" t="s">
        <v>90</v>
      </c>
      <c r="B154" s="49"/>
      <c r="C154" s="6"/>
      <c r="D154" s="6"/>
      <c r="E154" s="6"/>
      <c r="F154" s="3" t="s">
        <v>45</v>
      </c>
      <c r="G154" s="35" t="s">
        <v>0</v>
      </c>
      <c r="H154" s="67" t="s">
        <v>188</v>
      </c>
      <c r="I154" s="67" t="s">
        <v>101</v>
      </c>
      <c r="J154" s="67" t="s">
        <v>89</v>
      </c>
      <c r="K154" s="16">
        <v>14231.6</v>
      </c>
      <c r="L154" s="16"/>
      <c r="M154" s="16">
        <f>N154-K154</f>
        <v>0</v>
      </c>
      <c r="N154" s="16">
        <v>14231.6</v>
      </c>
    </row>
    <row r="155" spans="1:14" s="5" customFormat="1" ht="12.75">
      <c r="A155" s="104" t="s">
        <v>113</v>
      </c>
      <c r="B155" s="49"/>
      <c r="C155" s="6"/>
      <c r="D155" s="6"/>
      <c r="E155" s="6"/>
      <c r="F155" s="3" t="s">
        <v>45</v>
      </c>
      <c r="G155" s="35" t="s">
        <v>0</v>
      </c>
      <c r="H155" s="67" t="s">
        <v>188</v>
      </c>
      <c r="I155" s="67" t="s">
        <v>101</v>
      </c>
      <c r="J155" s="67" t="s">
        <v>105</v>
      </c>
      <c r="K155" s="16">
        <v>29130</v>
      </c>
      <c r="L155" s="16"/>
      <c r="M155" s="16">
        <f>N155-K155</f>
        <v>0</v>
      </c>
      <c r="N155" s="16">
        <v>29130</v>
      </c>
    </row>
    <row r="156" spans="1:14" s="5" customFormat="1" ht="12.75">
      <c r="A156" s="104" t="s">
        <v>114</v>
      </c>
      <c r="B156" s="49"/>
      <c r="C156" s="6"/>
      <c r="D156" s="6"/>
      <c r="E156" s="6"/>
      <c r="F156" s="3" t="s">
        <v>45</v>
      </c>
      <c r="G156" s="35" t="s">
        <v>0</v>
      </c>
      <c r="H156" s="67" t="s">
        <v>188</v>
      </c>
      <c r="I156" s="67" t="s">
        <v>101</v>
      </c>
      <c r="J156" s="67" t="s">
        <v>106</v>
      </c>
      <c r="K156" s="16">
        <v>0</v>
      </c>
      <c r="L156" s="16"/>
      <c r="M156" s="16">
        <v>897</v>
      </c>
      <c r="N156" s="16">
        <f>K156+M156</f>
        <v>897</v>
      </c>
    </row>
    <row r="157" spans="1:14" s="5" customFormat="1" ht="12.75">
      <c r="A157" s="104" t="s">
        <v>114</v>
      </c>
      <c r="B157" s="49"/>
      <c r="C157" s="6"/>
      <c r="D157" s="6"/>
      <c r="E157" s="6"/>
      <c r="F157" s="3" t="s">
        <v>45</v>
      </c>
      <c r="G157" s="35" t="s">
        <v>0</v>
      </c>
      <c r="H157" s="67" t="s">
        <v>188</v>
      </c>
      <c r="I157" s="67" t="s">
        <v>101</v>
      </c>
      <c r="J157" s="67" t="s">
        <v>106</v>
      </c>
      <c r="K157" s="16">
        <v>101824.1</v>
      </c>
      <c r="L157" s="16"/>
      <c r="M157" s="16">
        <v>-23197</v>
      </c>
      <c r="N157" s="16">
        <f>K157+M157</f>
        <v>78627.1</v>
      </c>
    </row>
    <row r="158" spans="1:14" s="5" customFormat="1" ht="12.75">
      <c r="A158" s="104" t="s">
        <v>157</v>
      </c>
      <c r="B158" s="49"/>
      <c r="C158" s="6"/>
      <c r="D158" s="6"/>
      <c r="E158" s="6"/>
      <c r="F158" s="3" t="s">
        <v>45</v>
      </c>
      <c r="G158" s="35" t="s">
        <v>0</v>
      </c>
      <c r="H158" s="67" t="s">
        <v>152</v>
      </c>
      <c r="I158" s="67"/>
      <c r="J158" s="67"/>
      <c r="K158" s="16">
        <v>20000</v>
      </c>
      <c r="L158" s="16"/>
      <c r="M158" s="16">
        <f>M159</f>
        <v>0</v>
      </c>
      <c r="N158" s="4">
        <f>N159</f>
        <v>20000</v>
      </c>
    </row>
    <row r="159" spans="1:14" s="5" customFormat="1" ht="12.75">
      <c r="A159" s="104" t="s">
        <v>170</v>
      </c>
      <c r="B159" s="49"/>
      <c r="C159" s="6"/>
      <c r="D159" s="6"/>
      <c r="E159" s="6"/>
      <c r="F159" s="3" t="s">
        <v>45</v>
      </c>
      <c r="G159" s="35" t="s">
        <v>0</v>
      </c>
      <c r="H159" s="67" t="s">
        <v>152</v>
      </c>
      <c r="I159" s="67" t="s">
        <v>101</v>
      </c>
      <c r="J159" s="67"/>
      <c r="K159" s="16">
        <v>20000</v>
      </c>
      <c r="L159" s="16"/>
      <c r="M159" s="16">
        <f>M160+M161</f>
        <v>0</v>
      </c>
      <c r="N159" s="4">
        <f>K159+M159</f>
        <v>20000</v>
      </c>
    </row>
    <row r="160" spans="1:14" s="5" customFormat="1" ht="12.75">
      <c r="A160" s="104" t="s">
        <v>90</v>
      </c>
      <c r="B160" s="49"/>
      <c r="C160" s="6"/>
      <c r="D160" s="6"/>
      <c r="E160" s="6"/>
      <c r="F160" s="3" t="s">
        <v>45</v>
      </c>
      <c r="G160" s="35" t="s">
        <v>0</v>
      </c>
      <c r="H160" s="67" t="s">
        <v>152</v>
      </c>
      <c r="I160" s="67" t="s">
        <v>101</v>
      </c>
      <c r="J160" s="67" t="s">
        <v>89</v>
      </c>
      <c r="K160" s="16">
        <v>16400</v>
      </c>
      <c r="L160" s="16"/>
      <c r="M160" s="16">
        <f>N160-K160</f>
        <v>0</v>
      </c>
      <c r="N160" s="4">
        <v>16400</v>
      </c>
    </row>
    <row r="161" spans="1:14" s="5" customFormat="1" ht="12.75">
      <c r="A161" s="104" t="s">
        <v>114</v>
      </c>
      <c r="B161" s="49"/>
      <c r="C161" s="6"/>
      <c r="D161" s="6"/>
      <c r="E161" s="6"/>
      <c r="F161" s="3" t="s">
        <v>45</v>
      </c>
      <c r="G161" s="35" t="s">
        <v>0</v>
      </c>
      <c r="H161" s="67" t="s">
        <v>152</v>
      </c>
      <c r="I161" s="67" t="s">
        <v>101</v>
      </c>
      <c r="J161" s="67" t="s">
        <v>106</v>
      </c>
      <c r="K161" s="16">
        <v>3600</v>
      </c>
      <c r="L161" s="16"/>
      <c r="M161" s="16">
        <f>N161-K161</f>
        <v>0</v>
      </c>
      <c r="N161" s="4">
        <v>3600</v>
      </c>
    </row>
    <row r="162" spans="1:14" s="5" customFormat="1" ht="12.75">
      <c r="A162" s="104" t="s">
        <v>158</v>
      </c>
      <c r="B162" s="49"/>
      <c r="C162" s="6"/>
      <c r="D162" s="6"/>
      <c r="E162" s="6"/>
      <c r="F162" s="3" t="s">
        <v>45</v>
      </c>
      <c r="G162" s="35" t="s">
        <v>0</v>
      </c>
      <c r="H162" s="67" t="s">
        <v>179</v>
      </c>
      <c r="I162" s="67"/>
      <c r="J162" s="67"/>
      <c r="K162" s="16">
        <v>3608600</v>
      </c>
      <c r="L162" s="16" t="e">
        <f>L164+#REF!</f>
        <v>#REF!</v>
      </c>
      <c r="M162" s="16">
        <f>M163</f>
        <v>0</v>
      </c>
      <c r="N162" s="16">
        <f>N163+N166</f>
        <v>3608600</v>
      </c>
    </row>
    <row r="163" spans="1:14" s="5" customFormat="1" ht="12.75">
      <c r="A163" s="104" t="s">
        <v>170</v>
      </c>
      <c r="B163" s="49"/>
      <c r="C163" s="6"/>
      <c r="D163" s="6"/>
      <c r="E163" s="6"/>
      <c r="F163" s="3" t="s">
        <v>45</v>
      </c>
      <c r="G163" s="35" t="s">
        <v>0</v>
      </c>
      <c r="H163" s="67" t="s">
        <v>179</v>
      </c>
      <c r="I163" s="67" t="s">
        <v>101</v>
      </c>
      <c r="J163" s="67"/>
      <c r="K163" s="16">
        <v>3608107.85</v>
      </c>
      <c r="L163" s="44"/>
      <c r="M163" s="144">
        <f>M164+M165</f>
        <v>0</v>
      </c>
      <c r="N163" s="16">
        <f>N164+N165</f>
        <v>3608107.85</v>
      </c>
    </row>
    <row r="164" spans="1:14" s="5" customFormat="1" ht="12.75">
      <c r="A164" s="104" t="s">
        <v>111</v>
      </c>
      <c r="B164" s="49"/>
      <c r="C164" s="6"/>
      <c r="D164" s="6"/>
      <c r="E164" s="6"/>
      <c r="F164" s="3" t="s">
        <v>45</v>
      </c>
      <c r="G164" s="35" t="s">
        <v>0</v>
      </c>
      <c r="H164" s="67" t="s">
        <v>179</v>
      </c>
      <c r="I164" s="35" t="s">
        <v>101</v>
      </c>
      <c r="J164" s="35" t="s">
        <v>103</v>
      </c>
      <c r="K164" s="16">
        <v>3229107.85</v>
      </c>
      <c r="L164" s="44"/>
      <c r="M164" s="131">
        <v>0</v>
      </c>
      <c r="N164" s="16">
        <f>K164+M164</f>
        <v>3229107.85</v>
      </c>
    </row>
    <row r="165" spans="1:14" s="5" customFormat="1" ht="12.75">
      <c r="A165" s="111" t="s">
        <v>108</v>
      </c>
      <c r="B165" s="49"/>
      <c r="C165" s="6"/>
      <c r="D165" s="6"/>
      <c r="E165" s="6"/>
      <c r="F165" s="3" t="s">
        <v>45</v>
      </c>
      <c r="G165" s="35" t="s">
        <v>0</v>
      </c>
      <c r="H165" s="67" t="s">
        <v>179</v>
      </c>
      <c r="I165" s="35" t="s">
        <v>101</v>
      </c>
      <c r="J165" s="35" t="s">
        <v>100</v>
      </c>
      <c r="K165" s="16">
        <v>379000</v>
      </c>
      <c r="L165" s="44"/>
      <c r="M165" s="131">
        <f>N165-K165</f>
        <v>0</v>
      </c>
      <c r="N165" s="48">
        <v>379000</v>
      </c>
    </row>
    <row r="166" spans="1:14" s="5" customFormat="1" ht="12.75">
      <c r="A166" s="104" t="s">
        <v>166</v>
      </c>
      <c r="B166" s="49"/>
      <c r="C166" s="6"/>
      <c r="D166" s="6"/>
      <c r="E166" s="6"/>
      <c r="F166" s="3" t="s">
        <v>45</v>
      </c>
      <c r="G166" s="35" t="s">
        <v>0</v>
      </c>
      <c r="H166" s="67" t="s">
        <v>179</v>
      </c>
      <c r="I166" s="35" t="s">
        <v>167</v>
      </c>
      <c r="J166" s="35"/>
      <c r="K166" s="16">
        <v>492.15</v>
      </c>
      <c r="L166" s="44"/>
      <c r="M166" s="131">
        <v>0</v>
      </c>
      <c r="N166" s="113">
        <v>492.15</v>
      </c>
    </row>
    <row r="167" spans="1:14" s="5" customFormat="1" ht="12.75">
      <c r="A167" s="104" t="s">
        <v>112</v>
      </c>
      <c r="B167" s="49"/>
      <c r="C167" s="6"/>
      <c r="D167" s="6"/>
      <c r="E167" s="6"/>
      <c r="F167" s="3" t="s">
        <v>45</v>
      </c>
      <c r="G167" s="35" t="s">
        <v>0</v>
      </c>
      <c r="H167" s="67" t="s">
        <v>179</v>
      </c>
      <c r="I167" s="35" t="s">
        <v>167</v>
      </c>
      <c r="J167" s="35" t="s">
        <v>104</v>
      </c>
      <c r="K167" s="16">
        <v>492.15</v>
      </c>
      <c r="L167" s="44"/>
      <c r="M167" s="131">
        <v>0</v>
      </c>
      <c r="N167" s="113">
        <v>492.15</v>
      </c>
    </row>
    <row r="168" spans="1:14" s="5" customFormat="1" ht="12.75">
      <c r="A168" s="41" t="s">
        <v>157</v>
      </c>
      <c r="B168" s="126"/>
      <c r="C168" s="126"/>
      <c r="D168" s="126"/>
      <c r="E168" s="126"/>
      <c r="F168" s="3" t="s">
        <v>45</v>
      </c>
      <c r="G168" s="35" t="s">
        <v>0</v>
      </c>
      <c r="H168" s="121" t="s">
        <v>189</v>
      </c>
      <c r="I168" s="121"/>
      <c r="J168" s="121"/>
      <c r="K168" s="113">
        <v>43058.79</v>
      </c>
      <c r="L168" s="113"/>
      <c r="M168" s="131">
        <f>M169</f>
        <v>0</v>
      </c>
      <c r="N168" s="113">
        <f>N169+N171</f>
        <v>43058.79</v>
      </c>
    </row>
    <row r="169" spans="1:14" s="5" customFormat="1" ht="12.75">
      <c r="A169" s="104" t="s">
        <v>170</v>
      </c>
      <c r="B169" s="126"/>
      <c r="C169" s="126"/>
      <c r="D169" s="126"/>
      <c r="E169" s="126"/>
      <c r="F169" s="3" t="s">
        <v>45</v>
      </c>
      <c r="G169" s="35" t="s">
        <v>0</v>
      </c>
      <c r="H169" s="121" t="s">
        <v>189</v>
      </c>
      <c r="I169" s="121" t="s">
        <v>101</v>
      </c>
      <c r="J169" s="121"/>
      <c r="K169" s="113">
        <v>28705.86</v>
      </c>
      <c r="L169" s="113"/>
      <c r="M169" s="113">
        <f>M170</f>
        <v>0</v>
      </c>
      <c r="N169" s="113">
        <f>N170</f>
        <v>28705.86</v>
      </c>
    </row>
    <row r="170" spans="1:14" s="5" customFormat="1" ht="12.75">
      <c r="A170" s="111" t="s">
        <v>108</v>
      </c>
      <c r="B170" s="126"/>
      <c r="C170" s="126"/>
      <c r="D170" s="126"/>
      <c r="E170" s="126"/>
      <c r="F170" s="3" t="s">
        <v>45</v>
      </c>
      <c r="G170" s="35" t="s">
        <v>0</v>
      </c>
      <c r="H170" s="121" t="s">
        <v>189</v>
      </c>
      <c r="I170" s="121" t="s">
        <v>101</v>
      </c>
      <c r="J170" s="121" t="s">
        <v>100</v>
      </c>
      <c r="K170" s="113">
        <v>28705.86</v>
      </c>
      <c r="L170" s="113"/>
      <c r="M170" s="113">
        <v>0</v>
      </c>
      <c r="N170" s="113">
        <f>K170+M170</f>
        <v>28705.86</v>
      </c>
    </row>
    <row r="171" spans="1:14" s="5" customFormat="1" ht="38.25">
      <c r="A171" s="41" t="s">
        <v>153</v>
      </c>
      <c r="B171" s="126"/>
      <c r="C171" s="126"/>
      <c r="D171" s="126"/>
      <c r="E171" s="126"/>
      <c r="F171" s="3" t="s">
        <v>45</v>
      </c>
      <c r="G171" s="35" t="s">
        <v>0</v>
      </c>
      <c r="H171" s="121" t="s">
        <v>189</v>
      </c>
      <c r="I171" s="121" t="s">
        <v>150</v>
      </c>
      <c r="J171" s="121"/>
      <c r="K171" s="113">
        <v>14352.93</v>
      </c>
      <c r="L171" s="113"/>
      <c r="M171" s="170">
        <v>0</v>
      </c>
      <c r="N171" s="169">
        <f>N172</f>
        <v>14352.93</v>
      </c>
    </row>
    <row r="172" spans="1:14" s="5" customFormat="1" ht="14.25" customHeight="1">
      <c r="A172" s="133" t="s">
        <v>116</v>
      </c>
      <c r="B172" s="137"/>
      <c r="C172" s="137"/>
      <c r="D172" s="137"/>
      <c r="E172" s="137"/>
      <c r="F172" s="46" t="s">
        <v>45</v>
      </c>
      <c r="G172" s="47" t="s">
        <v>0</v>
      </c>
      <c r="H172" s="121" t="s">
        <v>189</v>
      </c>
      <c r="I172" s="168" t="s">
        <v>150</v>
      </c>
      <c r="J172" s="168" t="s">
        <v>115</v>
      </c>
      <c r="K172" s="169">
        <v>14352.93</v>
      </c>
      <c r="L172" s="144"/>
      <c r="M172" s="170">
        <v>0</v>
      </c>
      <c r="N172" s="169">
        <v>14352.93</v>
      </c>
    </row>
    <row r="173" spans="1:14" s="5" customFormat="1" ht="12.75">
      <c r="A173" s="41" t="s">
        <v>42</v>
      </c>
      <c r="B173" s="126"/>
      <c r="C173" s="126"/>
      <c r="D173" s="126"/>
      <c r="E173" s="126"/>
      <c r="F173" s="46" t="s">
        <v>45</v>
      </c>
      <c r="G173" s="47" t="s">
        <v>0</v>
      </c>
      <c r="H173" s="168" t="s">
        <v>190</v>
      </c>
      <c r="I173" s="168"/>
      <c r="J173" s="168"/>
      <c r="K173" s="169">
        <v>367901</v>
      </c>
      <c r="L173" s="144"/>
      <c r="M173" s="170">
        <f>M174</f>
        <v>0</v>
      </c>
      <c r="N173" s="170">
        <f>N174+N177</f>
        <v>367901</v>
      </c>
    </row>
    <row r="174" spans="1:14" s="5" customFormat="1" ht="12.75">
      <c r="A174" s="104" t="s">
        <v>170</v>
      </c>
      <c r="B174" s="126"/>
      <c r="C174" s="126"/>
      <c r="D174" s="126"/>
      <c r="E174" s="126"/>
      <c r="F174" s="46" t="s">
        <v>45</v>
      </c>
      <c r="G174" s="47" t="s">
        <v>0</v>
      </c>
      <c r="H174" s="168" t="s">
        <v>190</v>
      </c>
      <c r="I174" s="168" t="s">
        <v>101</v>
      </c>
      <c r="J174" s="168"/>
      <c r="K174" s="169">
        <v>59090</v>
      </c>
      <c r="L174" s="144"/>
      <c r="M174" s="170">
        <f>M175+M176</f>
        <v>0</v>
      </c>
      <c r="N174" s="170">
        <f>N175+N176</f>
        <v>59090</v>
      </c>
    </row>
    <row r="175" spans="1:14" s="5" customFormat="1" ht="12.75">
      <c r="A175" s="41" t="s">
        <v>90</v>
      </c>
      <c r="B175" s="126"/>
      <c r="C175" s="126"/>
      <c r="D175" s="126"/>
      <c r="E175" s="126"/>
      <c r="F175" s="46" t="s">
        <v>45</v>
      </c>
      <c r="G175" s="47" t="s">
        <v>0</v>
      </c>
      <c r="H175" s="168" t="s">
        <v>190</v>
      </c>
      <c r="I175" s="168" t="s">
        <v>101</v>
      </c>
      <c r="J175" s="168" t="s">
        <v>89</v>
      </c>
      <c r="K175" s="169">
        <v>40000</v>
      </c>
      <c r="L175" s="144"/>
      <c r="M175" s="170">
        <v>0</v>
      </c>
      <c r="N175" s="169">
        <v>40000</v>
      </c>
    </row>
    <row r="176" spans="1:14" s="5" customFormat="1" ht="12.75">
      <c r="A176" s="41" t="s">
        <v>114</v>
      </c>
      <c r="B176" s="126"/>
      <c r="C176" s="126"/>
      <c r="D176" s="126"/>
      <c r="E176" s="126"/>
      <c r="F176" s="46" t="s">
        <v>45</v>
      </c>
      <c r="G176" s="47" t="s">
        <v>0</v>
      </c>
      <c r="H176" s="168" t="s">
        <v>190</v>
      </c>
      <c r="I176" s="168" t="s">
        <v>101</v>
      </c>
      <c r="J176" s="168" t="s">
        <v>106</v>
      </c>
      <c r="K176" s="169">
        <v>19090</v>
      </c>
      <c r="L176" s="144"/>
      <c r="M176" s="170">
        <f>N176-K176</f>
        <v>0</v>
      </c>
      <c r="N176" s="169">
        <v>19090</v>
      </c>
    </row>
    <row r="177" spans="1:14" s="5" customFormat="1" ht="38.25">
      <c r="A177" s="41" t="s">
        <v>153</v>
      </c>
      <c r="B177" s="126"/>
      <c r="C177" s="126"/>
      <c r="D177" s="126"/>
      <c r="E177" s="126"/>
      <c r="F177" s="46" t="s">
        <v>45</v>
      </c>
      <c r="G177" s="47" t="s">
        <v>0</v>
      </c>
      <c r="H177" s="168" t="s">
        <v>190</v>
      </c>
      <c r="I177" s="168" t="s">
        <v>150</v>
      </c>
      <c r="J177" s="168"/>
      <c r="K177" s="169">
        <v>308811</v>
      </c>
      <c r="L177" s="144"/>
      <c r="M177" s="170">
        <v>0</v>
      </c>
      <c r="N177" s="170">
        <f>N178</f>
        <v>308811</v>
      </c>
    </row>
    <row r="178" spans="1:14" s="5" customFormat="1" ht="13.5" customHeight="1">
      <c r="A178" s="41" t="s">
        <v>116</v>
      </c>
      <c r="B178" s="126"/>
      <c r="C178" s="126"/>
      <c r="D178" s="126"/>
      <c r="E178" s="126"/>
      <c r="F178" s="46" t="s">
        <v>45</v>
      </c>
      <c r="G178" s="47" t="s">
        <v>0</v>
      </c>
      <c r="H178" s="168" t="s">
        <v>190</v>
      </c>
      <c r="I178" s="168" t="s">
        <v>150</v>
      </c>
      <c r="J178" s="168" t="s">
        <v>115</v>
      </c>
      <c r="K178" s="169">
        <v>308811</v>
      </c>
      <c r="L178" s="144"/>
      <c r="M178" s="170">
        <v>0</v>
      </c>
      <c r="N178" s="169">
        <v>308811</v>
      </c>
    </row>
    <row r="179" spans="1:14" s="5" customFormat="1" ht="12.75">
      <c r="A179" s="136" t="s">
        <v>34</v>
      </c>
      <c r="B179" s="165"/>
      <c r="C179" s="165"/>
      <c r="D179" s="165"/>
      <c r="E179" s="166"/>
      <c r="F179" s="134" t="s">
        <v>45</v>
      </c>
      <c r="G179" s="135" t="s">
        <v>28</v>
      </c>
      <c r="H179" s="135"/>
      <c r="I179" s="135"/>
      <c r="J179" s="135"/>
      <c r="K179" s="167">
        <v>9810832.6</v>
      </c>
      <c r="L179" s="137"/>
      <c r="M179" s="170">
        <f>M180</f>
        <v>0</v>
      </c>
      <c r="N179" s="125">
        <f aca="true" t="shared" si="7" ref="N179:N191">K179+M179</f>
        <v>9810832.6</v>
      </c>
    </row>
    <row r="180" spans="1:14" s="5" customFormat="1" ht="12.75">
      <c r="A180" s="40" t="s">
        <v>1</v>
      </c>
      <c r="B180" s="91"/>
      <c r="C180" s="91"/>
      <c r="D180" s="91"/>
      <c r="E180" s="128"/>
      <c r="F180" s="129" t="s">
        <v>45</v>
      </c>
      <c r="G180" s="74" t="s">
        <v>29</v>
      </c>
      <c r="H180" s="74"/>
      <c r="I180" s="74"/>
      <c r="J180" s="74"/>
      <c r="K180" s="130">
        <v>9810832.6</v>
      </c>
      <c r="L180" s="137"/>
      <c r="M180" s="170">
        <f>M181+M185+M189+M196</f>
        <v>0</v>
      </c>
      <c r="N180" s="124">
        <f t="shared" si="7"/>
        <v>9810832.6</v>
      </c>
    </row>
    <row r="181" spans="1:14" s="5" customFormat="1" ht="25.5">
      <c r="A181" s="53" t="s">
        <v>155</v>
      </c>
      <c r="B181" s="91"/>
      <c r="C181" s="91"/>
      <c r="D181" s="91"/>
      <c r="E181" s="128"/>
      <c r="F181" s="129" t="s">
        <v>45</v>
      </c>
      <c r="G181" s="74" t="s">
        <v>29</v>
      </c>
      <c r="H181" s="74" t="s">
        <v>156</v>
      </c>
      <c r="I181" s="74"/>
      <c r="J181" s="74"/>
      <c r="K181" s="130">
        <v>3488000</v>
      </c>
      <c r="L181" s="137"/>
      <c r="M181" s="170">
        <v>0</v>
      </c>
      <c r="N181" s="83">
        <f t="shared" si="7"/>
        <v>3488000</v>
      </c>
    </row>
    <row r="182" spans="1:14" s="5" customFormat="1" ht="14.25" customHeight="1">
      <c r="A182" s="50" t="s">
        <v>70</v>
      </c>
      <c r="B182" s="78"/>
      <c r="C182" s="78"/>
      <c r="D182" s="78"/>
      <c r="E182" s="79"/>
      <c r="F182" s="81" t="s">
        <v>45</v>
      </c>
      <c r="G182" s="82" t="s">
        <v>29</v>
      </c>
      <c r="H182" s="82" t="s">
        <v>154</v>
      </c>
      <c r="I182" s="82"/>
      <c r="J182" s="82"/>
      <c r="K182" s="83">
        <v>3488000</v>
      </c>
      <c r="L182" s="80"/>
      <c r="M182" s="170">
        <v>0</v>
      </c>
      <c r="N182" s="83">
        <f t="shared" si="7"/>
        <v>3488000</v>
      </c>
    </row>
    <row r="183" spans="1:14" s="5" customFormat="1" ht="38.25">
      <c r="A183" s="77" t="s">
        <v>118</v>
      </c>
      <c r="B183" s="78"/>
      <c r="C183" s="78"/>
      <c r="D183" s="78"/>
      <c r="E183" s="79"/>
      <c r="F183" s="81" t="s">
        <v>45</v>
      </c>
      <c r="G183" s="82" t="s">
        <v>29</v>
      </c>
      <c r="H183" s="82" t="s">
        <v>154</v>
      </c>
      <c r="I183" s="82" t="s">
        <v>117</v>
      </c>
      <c r="J183" s="82"/>
      <c r="K183" s="83">
        <v>3488000</v>
      </c>
      <c r="L183" s="80"/>
      <c r="M183" s="170">
        <v>0</v>
      </c>
      <c r="N183" s="83">
        <f t="shared" si="7"/>
        <v>3488000</v>
      </c>
    </row>
    <row r="184" spans="1:14" s="5" customFormat="1" ht="12.75" customHeight="1">
      <c r="A184" s="50" t="s">
        <v>116</v>
      </c>
      <c r="B184" s="78"/>
      <c r="C184" s="78"/>
      <c r="D184" s="78"/>
      <c r="E184" s="79"/>
      <c r="F184" s="81" t="s">
        <v>45</v>
      </c>
      <c r="G184" s="82" t="s">
        <v>29</v>
      </c>
      <c r="H184" s="82" t="s">
        <v>154</v>
      </c>
      <c r="I184" s="82" t="s">
        <v>117</v>
      </c>
      <c r="J184" s="82" t="s">
        <v>115</v>
      </c>
      <c r="K184" s="83">
        <v>3488000</v>
      </c>
      <c r="L184" s="80"/>
      <c r="M184" s="170">
        <v>0</v>
      </c>
      <c r="N184" s="83">
        <f t="shared" si="7"/>
        <v>3488000</v>
      </c>
    </row>
    <row r="185" spans="1:14" s="5" customFormat="1" ht="37.5" customHeight="1">
      <c r="A185" s="50" t="s">
        <v>197</v>
      </c>
      <c r="B185" s="78"/>
      <c r="C185" s="78"/>
      <c r="D185" s="78"/>
      <c r="E185" s="79"/>
      <c r="F185" s="81" t="s">
        <v>45</v>
      </c>
      <c r="G185" s="82" t="s">
        <v>29</v>
      </c>
      <c r="H185" s="82" t="s">
        <v>198</v>
      </c>
      <c r="I185" s="82"/>
      <c r="J185" s="82"/>
      <c r="K185" s="83">
        <v>3413232.6</v>
      </c>
      <c r="L185" s="80"/>
      <c r="M185" s="170">
        <f>M186</f>
        <v>0</v>
      </c>
      <c r="N185" s="83">
        <f>K185+M185</f>
        <v>3413232.6</v>
      </c>
    </row>
    <row r="186" spans="1:14" s="5" customFormat="1" ht="12.75">
      <c r="A186" s="50" t="s">
        <v>193</v>
      </c>
      <c r="B186" s="78"/>
      <c r="C186" s="78"/>
      <c r="D186" s="78"/>
      <c r="E186" s="79"/>
      <c r="F186" s="81" t="s">
        <v>45</v>
      </c>
      <c r="G186" s="82" t="s">
        <v>29</v>
      </c>
      <c r="H186" s="82" t="s">
        <v>198</v>
      </c>
      <c r="I186" s="82" t="s">
        <v>194</v>
      </c>
      <c r="J186" s="82"/>
      <c r="K186" s="83">
        <v>3413232.6</v>
      </c>
      <c r="L186" s="80"/>
      <c r="M186" s="170">
        <f>M187+M188</f>
        <v>0</v>
      </c>
      <c r="N186" s="170">
        <f>N187+N188</f>
        <v>3413232.6</v>
      </c>
    </row>
    <row r="187" spans="1:14" s="5" customFormat="1" ht="14.25" customHeight="1">
      <c r="A187" s="50" t="s">
        <v>116</v>
      </c>
      <c r="B187" s="78"/>
      <c r="C187" s="78"/>
      <c r="D187" s="78"/>
      <c r="E187" s="79"/>
      <c r="F187" s="81" t="s">
        <v>45</v>
      </c>
      <c r="G187" s="82" t="s">
        <v>29</v>
      </c>
      <c r="H187" s="82" t="s">
        <v>198</v>
      </c>
      <c r="I187" s="82" t="s">
        <v>194</v>
      </c>
      <c r="J187" s="82" t="s">
        <v>115</v>
      </c>
      <c r="K187" s="83">
        <v>2000000</v>
      </c>
      <c r="L187" s="80"/>
      <c r="M187" s="170">
        <f>N187-K187</f>
        <v>0</v>
      </c>
      <c r="N187" s="83">
        <v>2000000</v>
      </c>
    </row>
    <row r="188" spans="1:14" s="5" customFormat="1" ht="14.25" customHeight="1">
      <c r="A188" s="50" t="s">
        <v>116</v>
      </c>
      <c r="B188" s="78"/>
      <c r="C188" s="78"/>
      <c r="D188" s="78"/>
      <c r="E188" s="79"/>
      <c r="F188" s="81" t="s">
        <v>45</v>
      </c>
      <c r="G188" s="82" t="s">
        <v>29</v>
      </c>
      <c r="H188" s="82" t="s">
        <v>198</v>
      </c>
      <c r="I188" s="82" t="s">
        <v>194</v>
      </c>
      <c r="J188" s="82" t="s">
        <v>115</v>
      </c>
      <c r="K188" s="83">
        <v>1413232.6</v>
      </c>
      <c r="L188" s="80"/>
      <c r="M188" s="170">
        <f>N188-K188</f>
        <v>0</v>
      </c>
      <c r="N188" s="83">
        <v>1413232.6</v>
      </c>
    </row>
    <row r="189" spans="1:14" ht="12.75">
      <c r="A189" s="53" t="s">
        <v>180</v>
      </c>
      <c r="B189" s="91"/>
      <c r="C189" s="91"/>
      <c r="D189" s="91"/>
      <c r="E189" s="128"/>
      <c r="F189" s="129" t="s">
        <v>45</v>
      </c>
      <c r="G189" s="74" t="s">
        <v>29</v>
      </c>
      <c r="H189" s="74" t="s">
        <v>141</v>
      </c>
      <c r="I189" s="74"/>
      <c r="J189" s="74"/>
      <c r="K189" s="130">
        <v>370000</v>
      </c>
      <c r="L189" s="130" t="e">
        <f>L190</f>
        <v>#REF!</v>
      </c>
      <c r="M189" s="170">
        <v>0</v>
      </c>
      <c r="N189" s="124">
        <f t="shared" si="7"/>
        <v>370000</v>
      </c>
    </row>
    <row r="190" spans="1:14" ht="14.25" customHeight="1">
      <c r="A190" s="77" t="s">
        <v>70</v>
      </c>
      <c r="B190" s="78"/>
      <c r="C190" s="78"/>
      <c r="D190" s="78"/>
      <c r="E190" s="79"/>
      <c r="F190" s="81" t="s">
        <v>45</v>
      </c>
      <c r="G190" s="82" t="s">
        <v>29</v>
      </c>
      <c r="H190" s="82" t="s">
        <v>141</v>
      </c>
      <c r="I190" s="82"/>
      <c r="J190" s="82"/>
      <c r="K190" s="83">
        <v>370000</v>
      </c>
      <c r="L190" s="83" t="e">
        <f>#REF!</f>
        <v>#REF!</v>
      </c>
      <c r="M190" s="170">
        <v>0</v>
      </c>
      <c r="N190" s="124">
        <f t="shared" si="7"/>
        <v>370000</v>
      </c>
    </row>
    <row r="191" spans="1:14" ht="12.75">
      <c r="A191" s="22" t="s">
        <v>170</v>
      </c>
      <c r="B191" s="60"/>
      <c r="C191" s="60"/>
      <c r="D191" s="60"/>
      <c r="E191" s="60"/>
      <c r="F191" s="61" t="s">
        <v>45</v>
      </c>
      <c r="G191" s="62" t="s">
        <v>29</v>
      </c>
      <c r="H191" s="82" t="s">
        <v>141</v>
      </c>
      <c r="I191" s="62" t="s">
        <v>101</v>
      </c>
      <c r="J191" s="62"/>
      <c r="K191" s="63">
        <v>370000</v>
      </c>
      <c r="L191" s="63" t="e">
        <f>L192+L193+L194+L195+#REF!+#REF!+#REF!</f>
        <v>#REF!</v>
      </c>
      <c r="M191" s="170">
        <v>0</v>
      </c>
      <c r="N191" s="124">
        <f t="shared" si="7"/>
        <v>370000</v>
      </c>
    </row>
    <row r="192" spans="1:14" ht="12.75">
      <c r="A192" s="104" t="s">
        <v>120</v>
      </c>
      <c r="B192" s="60"/>
      <c r="C192" s="60"/>
      <c r="D192" s="60"/>
      <c r="E192" s="60"/>
      <c r="F192" s="61" t="s">
        <v>45</v>
      </c>
      <c r="G192" s="62" t="s">
        <v>29</v>
      </c>
      <c r="H192" s="82" t="s">
        <v>141</v>
      </c>
      <c r="I192" s="62" t="s">
        <v>101</v>
      </c>
      <c r="J192" s="62" t="s">
        <v>119</v>
      </c>
      <c r="K192" s="63">
        <v>220000</v>
      </c>
      <c r="L192" s="113"/>
      <c r="M192" s="170">
        <v>0</v>
      </c>
      <c r="N192" s="63">
        <v>220000</v>
      </c>
    </row>
    <row r="193" spans="1:14" ht="12.75">
      <c r="A193" s="104" t="s">
        <v>90</v>
      </c>
      <c r="B193" s="60"/>
      <c r="C193" s="60"/>
      <c r="D193" s="60"/>
      <c r="E193" s="60"/>
      <c r="F193" s="61" t="s">
        <v>45</v>
      </c>
      <c r="G193" s="62" t="s">
        <v>29</v>
      </c>
      <c r="H193" s="82" t="s">
        <v>141</v>
      </c>
      <c r="I193" s="62" t="s">
        <v>101</v>
      </c>
      <c r="J193" s="62" t="s">
        <v>89</v>
      </c>
      <c r="K193" s="63">
        <v>90000</v>
      </c>
      <c r="L193" s="113"/>
      <c r="M193" s="170">
        <v>7000</v>
      </c>
      <c r="N193" s="63">
        <f>K193+M193</f>
        <v>97000</v>
      </c>
    </row>
    <row r="194" spans="1:14" ht="12.75">
      <c r="A194" s="104" t="s">
        <v>112</v>
      </c>
      <c r="B194" s="60"/>
      <c r="C194" s="60"/>
      <c r="D194" s="60"/>
      <c r="E194" s="60"/>
      <c r="F194" s="61" t="s">
        <v>45</v>
      </c>
      <c r="G194" s="62" t="s">
        <v>29</v>
      </c>
      <c r="H194" s="82" t="s">
        <v>141</v>
      </c>
      <c r="I194" s="62" t="s">
        <v>101</v>
      </c>
      <c r="J194" s="62" t="s">
        <v>104</v>
      </c>
      <c r="K194" s="63">
        <v>30000</v>
      </c>
      <c r="L194" s="113"/>
      <c r="M194" s="170">
        <v>-7000</v>
      </c>
      <c r="N194" s="63">
        <f>K194+M194</f>
        <v>23000</v>
      </c>
    </row>
    <row r="195" spans="1:14" ht="15" customHeight="1">
      <c r="A195" s="104" t="s">
        <v>114</v>
      </c>
      <c r="B195" s="60"/>
      <c r="C195" s="60"/>
      <c r="D195" s="60"/>
      <c r="E195" s="60"/>
      <c r="F195" s="61" t="s">
        <v>45</v>
      </c>
      <c r="G195" s="62" t="s">
        <v>29</v>
      </c>
      <c r="H195" s="82" t="s">
        <v>141</v>
      </c>
      <c r="I195" s="62" t="s">
        <v>101</v>
      </c>
      <c r="J195" s="62" t="s">
        <v>106</v>
      </c>
      <c r="K195" s="63">
        <v>30000</v>
      </c>
      <c r="L195" s="113"/>
      <c r="M195" s="170">
        <v>0</v>
      </c>
      <c r="N195" s="63">
        <f>K195</f>
        <v>30000</v>
      </c>
    </row>
    <row r="196" spans="1:14" s="45" customFormat="1" ht="25.5">
      <c r="A196" s="53" t="s">
        <v>181</v>
      </c>
      <c r="B196" s="78"/>
      <c r="C196" s="78"/>
      <c r="D196" s="78"/>
      <c r="E196" s="79"/>
      <c r="F196" s="129" t="s">
        <v>45</v>
      </c>
      <c r="G196" s="74" t="s">
        <v>29</v>
      </c>
      <c r="H196" s="74" t="s">
        <v>140</v>
      </c>
      <c r="I196" s="82"/>
      <c r="J196" s="82"/>
      <c r="K196" s="130">
        <v>2539600</v>
      </c>
      <c r="L196" s="83">
        <f>L197</f>
        <v>0</v>
      </c>
      <c r="M196" s="170">
        <v>0</v>
      </c>
      <c r="N196" s="124">
        <f>K196+M196</f>
        <v>2539600</v>
      </c>
    </row>
    <row r="197" spans="1:14" s="45" customFormat="1" ht="38.25">
      <c r="A197" s="77" t="s">
        <v>118</v>
      </c>
      <c r="B197" s="78"/>
      <c r="C197" s="78"/>
      <c r="D197" s="78"/>
      <c r="E197" s="79"/>
      <c r="F197" s="81" t="s">
        <v>45</v>
      </c>
      <c r="G197" s="82" t="s">
        <v>29</v>
      </c>
      <c r="H197" s="82" t="s">
        <v>140</v>
      </c>
      <c r="I197" s="82" t="s">
        <v>117</v>
      </c>
      <c r="J197" s="82"/>
      <c r="K197" s="83">
        <v>2539600</v>
      </c>
      <c r="L197" s="83">
        <f>L198+L199</f>
        <v>0</v>
      </c>
      <c r="M197" s="170">
        <v>0</v>
      </c>
      <c r="N197" s="124">
        <f>K197+M197</f>
        <v>2539600</v>
      </c>
    </row>
    <row r="198" spans="1:14" s="45" customFormat="1" ht="14.25" customHeight="1">
      <c r="A198" s="50" t="s">
        <v>116</v>
      </c>
      <c r="B198" s="78"/>
      <c r="C198" s="78"/>
      <c r="D198" s="78"/>
      <c r="E198" s="79"/>
      <c r="F198" s="81" t="s">
        <v>45</v>
      </c>
      <c r="G198" s="82" t="s">
        <v>29</v>
      </c>
      <c r="H198" s="82" t="s">
        <v>139</v>
      </c>
      <c r="I198" s="82" t="s">
        <v>117</v>
      </c>
      <c r="J198" s="82" t="s">
        <v>115</v>
      </c>
      <c r="K198" s="83">
        <v>1917000</v>
      </c>
      <c r="L198" s="80"/>
      <c r="M198" s="170">
        <v>0</v>
      </c>
      <c r="N198" s="124">
        <f>K198+M198</f>
        <v>1917000</v>
      </c>
    </row>
    <row r="199" spans="1:14" ht="12" customHeight="1">
      <c r="A199" s="104" t="s">
        <v>116</v>
      </c>
      <c r="B199" s="138"/>
      <c r="C199" s="78"/>
      <c r="D199" s="78"/>
      <c r="E199" s="79"/>
      <c r="F199" s="81" t="s">
        <v>45</v>
      </c>
      <c r="G199" s="176" t="s">
        <v>29</v>
      </c>
      <c r="H199" s="176" t="s">
        <v>139</v>
      </c>
      <c r="I199" s="176" t="s">
        <v>117</v>
      </c>
      <c r="J199" s="176" t="s">
        <v>115</v>
      </c>
      <c r="K199" s="177">
        <v>622600</v>
      </c>
      <c r="L199" s="80"/>
      <c r="M199" s="170">
        <v>0</v>
      </c>
      <c r="N199" s="124">
        <f>K199+M199</f>
        <v>622600</v>
      </c>
    </row>
    <row r="200" spans="1:14" ht="12.75">
      <c r="A200" s="180" t="s">
        <v>15</v>
      </c>
      <c r="B200" s="178">
        <v>37532365</v>
      </c>
      <c r="C200" s="100">
        <v>46582364</v>
      </c>
      <c r="D200" s="100">
        <v>41659364</v>
      </c>
      <c r="E200" s="181">
        <v>39877294</v>
      </c>
      <c r="F200" s="186" t="s">
        <v>45</v>
      </c>
      <c r="G200" s="74" t="s">
        <v>31</v>
      </c>
      <c r="H200" s="74"/>
      <c r="I200" s="74"/>
      <c r="J200" s="74"/>
      <c r="K200" s="130">
        <v>76000</v>
      </c>
      <c r="L200" s="182">
        <f aca="true" t="shared" si="8" ref="L200:L205">L201</f>
        <v>0</v>
      </c>
      <c r="M200" s="170">
        <f>M201</f>
        <v>0</v>
      </c>
      <c r="N200" s="124">
        <f aca="true" t="shared" si="9" ref="N200:N205">K200+M200</f>
        <v>76000</v>
      </c>
    </row>
    <row r="201" spans="1:14" ht="12.75">
      <c r="A201" s="179" t="s">
        <v>16</v>
      </c>
      <c r="B201" s="91">
        <v>34192569</v>
      </c>
      <c r="C201" s="91">
        <v>43222569</v>
      </c>
      <c r="D201" s="91">
        <v>38319569</v>
      </c>
      <c r="E201" s="91">
        <v>36535494</v>
      </c>
      <c r="F201" s="183" t="s">
        <v>45</v>
      </c>
      <c r="G201" s="184" t="s">
        <v>32</v>
      </c>
      <c r="H201" s="184"/>
      <c r="I201" s="184"/>
      <c r="J201" s="184"/>
      <c r="K201" s="185">
        <v>76000</v>
      </c>
      <c r="L201" s="92">
        <f t="shared" si="8"/>
        <v>0</v>
      </c>
      <c r="M201" s="170">
        <f>M202+M207</f>
        <v>0</v>
      </c>
      <c r="N201" s="132">
        <f t="shared" si="9"/>
        <v>76000</v>
      </c>
    </row>
    <row r="202" spans="1:14" ht="27" customHeight="1">
      <c r="A202" s="97" t="s">
        <v>71</v>
      </c>
      <c r="B202" s="60"/>
      <c r="C202" s="60"/>
      <c r="D202" s="60"/>
      <c r="E202" s="60"/>
      <c r="F202" s="61" t="s">
        <v>45</v>
      </c>
      <c r="G202" s="62" t="s">
        <v>32</v>
      </c>
      <c r="H202" s="62" t="s">
        <v>142</v>
      </c>
      <c r="I202" s="62"/>
      <c r="J202" s="62"/>
      <c r="K202" s="63">
        <v>60000</v>
      </c>
      <c r="L202" s="63">
        <f t="shared" si="8"/>
        <v>0</v>
      </c>
      <c r="M202" s="170">
        <v>0</v>
      </c>
      <c r="N202" s="132">
        <f t="shared" si="9"/>
        <v>60000</v>
      </c>
    </row>
    <row r="203" spans="1:14" ht="50.25" customHeight="1">
      <c r="A203" s="93" t="s">
        <v>64</v>
      </c>
      <c r="B203" s="94">
        <v>607920</v>
      </c>
      <c r="C203" s="95">
        <v>607920</v>
      </c>
      <c r="D203" s="95">
        <v>607920</v>
      </c>
      <c r="E203" s="95">
        <v>526661</v>
      </c>
      <c r="F203" s="96" t="s">
        <v>45</v>
      </c>
      <c r="G203" s="86" t="s">
        <v>32</v>
      </c>
      <c r="H203" s="62" t="s">
        <v>142</v>
      </c>
      <c r="I203" s="86"/>
      <c r="J203" s="86"/>
      <c r="K203" s="88">
        <v>60000</v>
      </c>
      <c r="L203" s="88">
        <f t="shared" si="8"/>
        <v>0</v>
      </c>
      <c r="M203" s="170">
        <v>0</v>
      </c>
      <c r="N203" s="132">
        <f t="shared" si="9"/>
        <v>60000</v>
      </c>
    </row>
    <row r="204" spans="1:14" ht="12.75">
      <c r="A204" s="69" t="s">
        <v>55</v>
      </c>
      <c r="B204" s="70">
        <v>607920</v>
      </c>
      <c r="C204" s="59">
        <v>607920</v>
      </c>
      <c r="D204" s="59">
        <v>607920</v>
      </c>
      <c r="E204" s="59">
        <v>526661</v>
      </c>
      <c r="F204" s="71" t="s">
        <v>45</v>
      </c>
      <c r="G204" s="72" t="s">
        <v>32</v>
      </c>
      <c r="H204" s="62" t="s">
        <v>142</v>
      </c>
      <c r="I204" s="72" t="s">
        <v>24</v>
      </c>
      <c r="J204" s="72"/>
      <c r="K204" s="73">
        <v>60000</v>
      </c>
      <c r="L204" s="73">
        <f t="shared" si="8"/>
        <v>0</v>
      </c>
      <c r="M204" s="170">
        <v>0</v>
      </c>
      <c r="N204" s="132">
        <f t="shared" si="9"/>
        <v>60000</v>
      </c>
    </row>
    <row r="205" spans="1:14" ht="12.75">
      <c r="A205" s="69" t="s">
        <v>41</v>
      </c>
      <c r="B205" s="114"/>
      <c r="C205" s="114"/>
      <c r="D205" s="114"/>
      <c r="E205" s="114"/>
      <c r="F205" s="112" t="s">
        <v>45</v>
      </c>
      <c r="G205" s="89" t="s">
        <v>32</v>
      </c>
      <c r="H205" s="62" t="s">
        <v>142</v>
      </c>
      <c r="I205" s="89" t="s">
        <v>43</v>
      </c>
      <c r="J205" s="89"/>
      <c r="K205" s="90">
        <v>60000</v>
      </c>
      <c r="L205" s="90">
        <f t="shared" si="8"/>
        <v>0</v>
      </c>
      <c r="M205" s="170">
        <v>0</v>
      </c>
      <c r="N205" s="132">
        <f t="shared" si="9"/>
        <v>60000</v>
      </c>
    </row>
    <row r="206" spans="1:14" ht="12.75">
      <c r="A206" s="98" t="s">
        <v>92</v>
      </c>
      <c r="B206" s="66"/>
      <c r="C206" s="66"/>
      <c r="D206" s="66"/>
      <c r="E206" s="66"/>
      <c r="F206" s="61" t="s">
        <v>45</v>
      </c>
      <c r="G206" s="62" t="s">
        <v>32</v>
      </c>
      <c r="H206" s="62" t="s">
        <v>142</v>
      </c>
      <c r="I206" s="62" t="s">
        <v>43</v>
      </c>
      <c r="J206" s="62" t="s">
        <v>91</v>
      </c>
      <c r="K206" s="63">
        <v>60000</v>
      </c>
      <c r="M206" s="170">
        <v>0</v>
      </c>
      <c r="N206" s="132">
        <f aca="true" t="shared" si="10" ref="N206:N214">K206+M206</f>
        <v>60000</v>
      </c>
    </row>
    <row r="207" spans="1:14" ht="12.75">
      <c r="A207" s="104" t="s">
        <v>65</v>
      </c>
      <c r="B207" s="66"/>
      <c r="C207" s="66"/>
      <c r="D207" s="66"/>
      <c r="E207" s="66"/>
      <c r="F207" s="61" t="s">
        <v>45</v>
      </c>
      <c r="G207" s="62" t="s">
        <v>32</v>
      </c>
      <c r="H207" s="62" t="s">
        <v>200</v>
      </c>
      <c r="I207" s="62"/>
      <c r="J207" s="62"/>
      <c r="K207" s="63">
        <v>16000</v>
      </c>
      <c r="M207" s="170">
        <f>M208</f>
        <v>0</v>
      </c>
      <c r="N207" s="132">
        <f>N208</f>
        <v>16000</v>
      </c>
    </row>
    <row r="208" spans="1:14" ht="12.75">
      <c r="A208" s="104" t="s">
        <v>199</v>
      </c>
      <c r="B208" s="66"/>
      <c r="C208" s="66"/>
      <c r="D208" s="66"/>
      <c r="E208" s="66"/>
      <c r="F208" s="61" t="s">
        <v>45</v>
      </c>
      <c r="G208" s="62" t="s">
        <v>32</v>
      </c>
      <c r="H208" s="62" t="s">
        <v>200</v>
      </c>
      <c r="I208" s="62" t="s">
        <v>201</v>
      </c>
      <c r="J208" s="62"/>
      <c r="K208" s="63">
        <v>16000</v>
      </c>
      <c r="M208" s="170">
        <f>M209</f>
        <v>0</v>
      </c>
      <c r="N208" s="132">
        <f>K208+M208</f>
        <v>16000</v>
      </c>
    </row>
    <row r="209" spans="1:14" ht="12.75">
      <c r="A209" s="104" t="s">
        <v>185</v>
      </c>
      <c r="B209" s="66"/>
      <c r="C209" s="66"/>
      <c r="D209" s="66"/>
      <c r="E209" s="66"/>
      <c r="F209" s="61" t="s">
        <v>45</v>
      </c>
      <c r="G209" s="62" t="s">
        <v>32</v>
      </c>
      <c r="H209" s="62" t="s">
        <v>200</v>
      </c>
      <c r="I209" s="62" t="s">
        <v>201</v>
      </c>
      <c r="J209" s="62" t="s">
        <v>186</v>
      </c>
      <c r="K209" s="63">
        <v>16000</v>
      </c>
      <c r="M209" s="170">
        <f>N209-K209</f>
        <v>0</v>
      </c>
      <c r="N209" s="132">
        <v>16000</v>
      </c>
    </row>
    <row r="210" spans="1:14" ht="12.75">
      <c r="A210" s="75" t="s">
        <v>33</v>
      </c>
      <c r="B210" s="76">
        <v>12527088</v>
      </c>
      <c r="C210" s="76">
        <v>13487079</v>
      </c>
      <c r="D210" s="76">
        <v>13567076</v>
      </c>
      <c r="E210" s="76">
        <v>12527062</v>
      </c>
      <c r="F210" s="85" t="s">
        <v>45</v>
      </c>
      <c r="G210" s="115" t="s">
        <v>72</v>
      </c>
      <c r="H210" s="115"/>
      <c r="I210" s="84"/>
      <c r="J210" s="84"/>
      <c r="K210" s="116">
        <v>1960000</v>
      </c>
      <c r="L210" s="116" t="e">
        <f>L211</f>
        <v>#REF!</v>
      </c>
      <c r="M210" s="170">
        <v>0</v>
      </c>
      <c r="N210" s="124">
        <f t="shared" si="10"/>
        <v>1960000</v>
      </c>
    </row>
    <row r="211" spans="1:14" ht="15.75" customHeight="1">
      <c r="A211" s="65" t="s">
        <v>74</v>
      </c>
      <c r="B211" s="100"/>
      <c r="C211" s="100"/>
      <c r="D211" s="100"/>
      <c r="E211" s="100"/>
      <c r="F211" s="101" t="s">
        <v>45</v>
      </c>
      <c r="G211" s="74" t="s">
        <v>73</v>
      </c>
      <c r="H211" s="74"/>
      <c r="I211" s="102"/>
      <c r="J211" s="102"/>
      <c r="K211" s="57">
        <v>1960000</v>
      </c>
      <c r="L211" s="57" t="e">
        <f>L212</f>
        <v>#REF!</v>
      </c>
      <c r="M211" s="170">
        <v>0</v>
      </c>
      <c r="N211" s="124">
        <f t="shared" si="10"/>
        <v>1960000</v>
      </c>
    </row>
    <row r="212" spans="1:14" ht="25.5" customHeight="1">
      <c r="A212" s="64" t="s">
        <v>75</v>
      </c>
      <c r="B212" s="54">
        <v>12217733</v>
      </c>
      <c r="C212" s="54">
        <v>12217729</v>
      </c>
      <c r="D212" s="54">
        <v>12217724</v>
      </c>
      <c r="E212" s="54">
        <v>12217721</v>
      </c>
      <c r="F212" s="99" t="s">
        <v>45</v>
      </c>
      <c r="G212" s="62" t="s">
        <v>73</v>
      </c>
      <c r="H212" s="62" t="s">
        <v>143</v>
      </c>
      <c r="I212" s="103"/>
      <c r="J212" s="110"/>
      <c r="K212" s="68">
        <v>1960000</v>
      </c>
      <c r="L212" s="68" t="e">
        <f>#REF!</f>
        <v>#REF!</v>
      </c>
      <c r="M212" s="170">
        <v>0</v>
      </c>
      <c r="N212" s="132">
        <f t="shared" si="10"/>
        <v>1960000</v>
      </c>
    </row>
    <row r="213" spans="1:14" ht="38.25">
      <c r="A213" s="77" t="s">
        <v>118</v>
      </c>
      <c r="B213" s="60"/>
      <c r="C213" s="60"/>
      <c r="D213" s="60"/>
      <c r="E213" s="60"/>
      <c r="F213" s="61" t="s">
        <v>45</v>
      </c>
      <c r="G213" s="62" t="s">
        <v>73</v>
      </c>
      <c r="H213" s="62" t="s">
        <v>143</v>
      </c>
      <c r="I213" s="62" t="s">
        <v>117</v>
      </c>
      <c r="J213" s="62"/>
      <c r="K213" s="63">
        <v>1960000</v>
      </c>
      <c r="L213" s="63">
        <f>L214</f>
        <v>0</v>
      </c>
      <c r="M213" s="170">
        <v>0</v>
      </c>
      <c r="N213" s="132">
        <f t="shared" si="10"/>
        <v>1960000</v>
      </c>
    </row>
    <row r="214" spans="1:14" ht="13.5" customHeight="1">
      <c r="A214" s="104" t="s">
        <v>116</v>
      </c>
      <c r="B214" s="98"/>
      <c r="C214" s="98"/>
      <c r="D214" s="98"/>
      <c r="E214" s="98"/>
      <c r="F214" s="61" t="s">
        <v>45</v>
      </c>
      <c r="G214" s="62" t="s">
        <v>73</v>
      </c>
      <c r="H214" s="62" t="s">
        <v>143</v>
      </c>
      <c r="I214" s="62" t="s">
        <v>117</v>
      </c>
      <c r="J214" s="62" t="s">
        <v>115</v>
      </c>
      <c r="K214" s="117">
        <v>1960000</v>
      </c>
      <c r="L214" s="42"/>
      <c r="M214" s="170">
        <v>0</v>
      </c>
      <c r="N214" s="132">
        <f t="shared" si="10"/>
        <v>1960000</v>
      </c>
    </row>
  </sheetData>
  <sheetProtection/>
  <mergeCells count="11">
    <mergeCell ref="N11:N13"/>
    <mergeCell ref="L12:L13"/>
    <mergeCell ref="A11:A13"/>
    <mergeCell ref="K11:K13"/>
    <mergeCell ref="F11:F13"/>
    <mergeCell ref="A7:L9"/>
    <mergeCell ref="G11:G13"/>
    <mergeCell ref="H11:H13"/>
    <mergeCell ref="I11:I13"/>
    <mergeCell ref="J11:J13"/>
    <mergeCell ref="M11:M13"/>
  </mergeCells>
  <printOptions horizontalCentered="1"/>
  <pageMargins left="0" right="0" top="0" bottom="0" header="0" footer="0"/>
  <pageSetup firstPageNumber="24" useFirstPageNumber="1" fitToHeight="7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2018-07-30T11:19:13Z</cp:lastPrinted>
  <dcterms:created xsi:type="dcterms:W3CDTF">2009-02-03T11:21:42Z</dcterms:created>
  <dcterms:modified xsi:type="dcterms:W3CDTF">2018-11-09T05:44:09Z</dcterms:modified>
  <cp:category/>
  <cp:version/>
  <cp:contentType/>
  <cp:contentStatus/>
</cp:coreProperties>
</file>