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60" windowHeight="3735" tabRatio="804" firstSheet="1" activeTab="1"/>
  </bookViews>
  <sheets>
    <sheet name="Индексация" sheetId="1" r:id="rId1"/>
    <sheet name="2010" sheetId="2" r:id="rId2"/>
  </sheets>
  <definedNames>
    <definedName name="_xlnm.Print_Titles" localSheetId="1">'2010'!$B:$B</definedName>
    <definedName name="_xlnm.Print_Area" localSheetId="1">'2010'!$A$1:$E$14</definedName>
  </definedNames>
  <calcPr fullCalcOnLoad="1"/>
</workbook>
</file>

<file path=xl/sharedStrings.xml><?xml version="1.0" encoding="utf-8"?>
<sst xmlns="http://schemas.openxmlformats.org/spreadsheetml/2006/main" count="37" uniqueCount="37">
  <si>
    <t>аппарат управления</t>
  </si>
  <si>
    <t>благоустройство</t>
  </si>
  <si>
    <t xml:space="preserve">Культура </t>
  </si>
  <si>
    <t>Индексация</t>
  </si>
  <si>
    <t xml:space="preserve">Всего </t>
  </si>
  <si>
    <t>содерж дорог</t>
  </si>
  <si>
    <t>Кассовые расходы  2006 года</t>
  </si>
  <si>
    <t>Расходы принятые к расчету</t>
  </si>
  <si>
    <t>Расходы не вошедшие в расчет (фин.помощь, воин.учет, обслуж.мун.долга, резервный фонд,Детчино)</t>
  </si>
  <si>
    <t>в том числе:</t>
  </si>
  <si>
    <t>08</t>
  </si>
  <si>
    <t>11</t>
  </si>
  <si>
    <t>ЖКХ (11 раздел 1435,0)</t>
  </si>
  <si>
    <t>Прочие(рез432,р.10-504, р.09-6860,</t>
  </si>
  <si>
    <t>Код бюджетной классификации</t>
  </si>
  <si>
    <t>Наименование</t>
  </si>
  <si>
    <t>01 02 00 00 05 0000 710</t>
  </si>
  <si>
    <t>01 02 00 00 05 0000 810</t>
  </si>
  <si>
    <t>01 03 00 00 05 0000 710</t>
  </si>
  <si>
    <t>01 05 00 00 00 0000 000</t>
  </si>
  <si>
    <t>Получение кредитов от   кредитных организаций бюджетами муниципальных районов в валюте Российской Федерации</t>
  </si>
  <si>
    <t xml:space="preserve">Погашение бюджетами муниципальных районов  кредитов от кредитных  организаций в валюте Российской Федерации  </t>
  </si>
  <si>
    <t>Получение кредитов 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</si>
  <si>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 Российской Федерации в валюте  Российской Федерации</t>
  </si>
  <si>
    <t xml:space="preserve">Изменение остатков средств на счетах по учету средств бюджета      </t>
  </si>
  <si>
    <t>Всего источников финансирования дефицита бюджета</t>
  </si>
  <si>
    <t>(рублей)</t>
  </si>
  <si>
    <t>01 03 00 00 05 0000 810</t>
  </si>
  <si>
    <t>% исполнения</t>
  </si>
  <si>
    <t>Увеличение прочих остатков денежных средств</t>
  </si>
  <si>
    <t>Уменьшение прочих остатков денежных средств</t>
  </si>
  <si>
    <t>01 05 02 01 10 0000 510</t>
  </si>
  <si>
    <t>01 05 02 01 10 0000 610</t>
  </si>
  <si>
    <t xml:space="preserve">Исполнение источников внутреннего финансирования дефицита бюджета 
сельского поселения "Поселок Детчино" за  1 квартал 2019 года
</t>
  </si>
  <si>
    <t>Утверждено по бюджету на 2019 год</t>
  </si>
  <si>
    <t>Исполнено за 1 квартал 2019 года</t>
  </si>
  <si>
    <t>Приложение №5                                                                                                                                         
к решению Поселкового Собрания сельского поселения "Поселок Детчино" "Об исполнении бюджета сельского поселения "Поселок Детчино" за 1 квартал 2019 года"
№   40   от  01.08.2019 года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</si>
</sst>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0.0"/>
    <numFmt numFmtId="181" formatCode="0.0000"/>
    <numFmt numFmtId="182" formatCode="0.000"/>
    <numFmt numFmtId="183" formatCode="0.00000"/>
    <numFmt numFmtId="184" formatCode="0.00000000"/>
    <numFmt numFmtId="185" formatCode="0.0000000"/>
    <numFmt numFmtId="186" formatCode="0.000000"/>
    <numFmt numFmtId="187" formatCode="0.000000000"/>
    <numFmt numFmtId="188" formatCode="_-* #,##0.000_р_._-;\-* #,##0.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0.0%"/>
    <numFmt numFmtId="192" formatCode="#,##0.0000000000"/>
    <numFmt numFmtId="193" formatCode="#,##0.00000000000"/>
    <numFmt numFmtId="194" formatCode="#,##0.000000000000"/>
    <numFmt numFmtId="195" formatCode="#,##0.0000000000000"/>
    <numFmt numFmtId="196" formatCode="#,##0.00000000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0"/>
    <numFmt numFmtId="202" formatCode="_-* #,##0.0&quot;р.&quot;_-;\-* #,##0.0&quot;р.&quot;_-;_-* &quot;-&quot;??&quot;р.&quot;_-;_-@_-"/>
    <numFmt numFmtId="203" formatCode="_-* #,##0&quot;р.&quot;_-;\-* #,##0&quot;р.&quot;_-;_-* &quot;-&quot;??&quot;р.&quot;_-;_-@_-"/>
    <numFmt numFmtId="204" formatCode="#,##0.00_р_."/>
    <numFmt numFmtId="205" formatCode="#,##0.0_р_."/>
    <numFmt numFmtId="206" formatCode="#,##0_р_."/>
    <numFmt numFmtId="207" formatCode="#,##0.000_р_.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172" fontId="2" fillId="0" borderId="0" xfId="0" applyNumberFormat="1" applyFont="1" applyFill="1" applyAlignment="1">
      <alignment horizontal="right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0" fontId="5" fillId="0" borderId="10" xfId="0" applyNumberFormat="1" applyFont="1" applyFill="1" applyBorder="1" applyAlignment="1">
      <alignment horizontal="right" wrapText="1"/>
    </xf>
    <xf numFmtId="172" fontId="5" fillId="0" borderId="10" xfId="0" applyNumberFormat="1" applyFont="1" applyFill="1" applyBorder="1" applyAlignment="1">
      <alignment horizontal="right" wrapText="1"/>
    </xf>
    <xf numFmtId="173" fontId="5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/>
    </xf>
    <xf numFmtId="4" fontId="5" fillId="0" borderId="11" xfId="0" applyNumberFormat="1" applyFont="1" applyFill="1" applyBorder="1" applyAlignment="1">
      <alignment horizontal="right" wrapText="1"/>
    </xf>
    <xf numFmtId="4" fontId="7" fillId="0" borderId="10" xfId="0" applyNumberFormat="1" applyFont="1" applyBorder="1" applyAlignment="1">
      <alignment/>
    </xf>
    <xf numFmtId="181" fontId="5" fillId="0" borderId="10" xfId="0" applyNumberFormat="1" applyFont="1" applyBorder="1" applyAlignment="1">
      <alignment/>
    </xf>
    <xf numFmtId="0" fontId="2" fillId="33" borderId="0" xfId="0" applyFont="1" applyFill="1" applyAlignment="1">
      <alignment wrapText="1"/>
    </xf>
    <xf numFmtId="0" fontId="4" fillId="33" borderId="0" xfId="0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right" wrapText="1"/>
    </xf>
    <xf numFmtId="182" fontId="5" fillId="0" borderId="10" xfId="0" applyNumberFormat="1" applyFont="1" applyFill="1" applyBorder="1" applyAlignment="1">
      <alignment horizontal="right" wrapText="1"/>
    </xf>
    <xf numFmtId="0" fontId="8" fillId="33" borderId="0" xfId="0" applyFont="1" applyFill="1" applyAlignment="1">
      <alignment wrapText="1"/>
    </xf>
    <xf numFmtId="49" fontId="8" fillId="0" borderId="0" xfId="0" applyNumberFormat="1" applyFont="1" applyFill="1" applyAlignment="1">
      <alignment horizontal="left" vertical="center" wrapText="1"/>
    </xf>
    <xf numFmtId="2" fontId="8" fillId="0" borderId="0" xfId="0" applyNumberFormat="1" applyFont="1" applyFill="1" applyAlignment="1">
      <alignment horizontal="left" vertical="center" wrapText="1"/>
    </xf>
    <xf numFmtId="0" fontId="9" fillId="33" borderId="0" xfId="0" applyFont="1" applyFill="1" applyAlignment="1">
      <alignment wrapText="1"/>
    </xf>
    <xf numFmtId="49" fontId="9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wrapText="1"/>
    </xf>
    <xf numFmtId="0" fontId="9" fillId="0" borderId="13" xfId="0" applyFont="1" applyBorder="1" applyAlignment="1">
      <alignment wrapText="1"/>
    </xf>
    <xf numFmtId="206" fontId="9" fillId="0" borderId="10" xfId="0" applyNumberFormat="1" applyFont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206" fontId="10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3" xfId="0" applyFont="1" applyBorder="1" applyAlignment="1">
      <alignment vertical="center" wrapText="1"/>
    </xf>
    <xf numFmtId="0" fontId="9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wrapText="1"/>
    </xf>
    <xf numFmtId="204" fontId="9" fillId="0" borderId="10" xfId="0" applyNumberFormat="1" applyFont="1" applyBorder="1" applyAlignment="1">
      <alignment horizontal="center" wrapText="1"/>
    </xf>
    <xf numFmtId="204" fontId="10" fillId="0" borderId="10" xfId="0" applyNumberFormat="1" applyFont="1" applyBorder="1" applyAlignment="1">
      <alignment horizontal="center" wrapText="1"/>
    </xf>
    <xf numFmtId="172" fontId="2" fillId="0" borderId="12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41.75390625" style="0" customWidth="1"/>
    <col min="2" max="2" width="12.00390625" style="0" customWidth="1"/>
    <col min="3" max="3" width="15.75390625" style="0" customWidth="1"/>
    <col min="8" max="8" width="12.75390625" style="0" customWidth="1"/>
  </cols>
  <sheetData>
    <row r="1" spans="1:9" ht="25.5" customHeight="1">
      <c r="A1" s="1"/>
      <c r="B1" s="1"/>
      <c r="C1" s="1"/>
      <c r="D1" s="52" t="s">
        <v>3</v>
      </c>
      <c r="E1" s="52"/>
      <c r="F1" s="52"/>
      <c r="G1" s="52"/>
      <c r="H1" s="52"/>
      <c r="I1" s="52"/>
    </row>
    <row r="2" spans="1:10" ht="102">
      <c r="A2" s="3"/>
      <c r="B2" s="21" t="s">
        <v>6</v>
      </c>
      <c r="C2" s="21" t="s">
        <v>8</v>
      </c>
      <c r="D2" s="21" t="s">
        <v>7</v>
      </c>
      <c r="E2" s="5"/>
      <c r="F2" s="5">
        <v>2007</v>
      </c>
      <c r="G2" s="5"/>
      <c r="H2" s="6">
        <v>2008</v>
      </c>
      <c r="I2" s="7"/>
      <c r="J2" s="7"/>
    </row>
    <row r="3" spans="1:10" ht="15">
      <c r="A3" s="8"/>
      <c r="B3" s="22"/>
      <c r="C3" s="22"/>
      <c r="D3" s="9"/>
      <c r="E3" s="9"/>
      <c r="F3" s="9"/>
      <c r="G3" s="9"/>
      <c r="H3" s="10"/>
      <c r="I3" s="11"/>
      <c r="J3" s="7"/>
    </row>
    <row r="4" spans="1:10" ht="15">
      <c r="A4" s="8" t="s">
        <v>0</v>
      </c>
      <c r="B4" s="24">
        <v>22478</v>
      </c>
      <c r="C4" s="24">
        <v>1241</v>
      </c>
      <c r="D4" s="25">
        <f>B4-C4</f>
        <v>21237</v>
      </c>
      <c r="E4" s="26">
        <v>1.43</v>
      </c>
      <c r="F4" s="13"/>
      <c r="G4" s="13"/>
      <c r="H4" s="16">
        <f>ROUND(D4*E4,2)</f>
        <v>30368.91</v>
      </c>
      <c r="I4" s="18">
        <f aca="true" t="shared" si="0" ref="I4:I12">H4/H$13</f>
        <v>0.2427628571807706</v>
      </c>
      <c r="J4" s="7">
        <v>0.17</v>
      </c>
    </row>
    <row r="5" spans="1:10" ht="15">
      <c r="A5" s="8" t="s">
        <v>5</v>
      </c>
      <c r="B5" s="24">
        <v>7951</v>
      </c>
      <c r="C5" s="24"/>
      <c r="D5" s="25">
        <f aca="true" t="shared" si="1" ref="D5:D12">B5-C5</f>
        <v>7951</v>
      </c>
      <c r="E5" s="12">
        <v>1.241</v>
      </c>
      <c r="F5" s="13">
        <f>D5*E5</f>
        <v>9867.191</v>
      </c>
      <c r="G5" s="14">
        <v>1.132</v>
      </c>
      <c r="H5" s="16">
        <f>ROUND(F5*G5,2)</f>
        <v>11169.66</v>
      </c>
      <c r="I5" s="18">
        <f t="shared" si="0"/>
        <v>0.08928797824280707</v>
      </c>
      <c r="J5" s="7">
        <v>0.18</v>
      </c>
    </row>
    <row r="6" spans="1:10" ht="15">
      <c r="A6" s="8" t="s">
        <v>12</v>
      </c>
      <c r="B6" s="24">
        <v>13840</v>
      </c>
      <c r="C6" s="24">
        <v>2000</v>
      </c>
      <c r="D6" s="25">
        <f t="shared" si="1"/>
        <v>11840</v>
      </c>
      <c r="E6" s="26">
        <v>1.39</v>
      </c>
      <c r="F6" s="13"/>
      <c r="G6" s="13"/>
      <c r="H6" s="16">
        <f>ROUND(D6*E6,2)</f>
        <v>16457.6</v>
      </c>
      <c r="I6" s="18">
        <f t="shared" si="0"/>
        <v>0.13155868940762938</v>
      </c>
      <c r="J6" s="7">
        <v>0.26</v>
      </c>
    </row>
    <row r="7" spans="1:10" ht="15">
      <c r="A7" s="8" t="s">
        <v>1</v>
      </c>
      <c r="B7" s="24">
        <v>13798</v>
      </c>
      <c r="C7" s="24"/>
      <c r="D7" s="25">
        <f t="shared" si="1"/>
        <v>13798</v>
      </c>
      <c r="E7" s="12">
        <v>1.241</v>
      </c>
      <c r="F7" s="13">
        <f>D7*E7</f>
        <v>17123.318000000003</v>
      </c>
      <c r="G7" s="14">
        <v>1.132</v>
      </c>
      <c r="H7" s="16">
        <f>ROUND(F7*G7,2)</f>
        <v>19383.6</v>
      </c>
      <c r="I7" s="18">
        <f t="shared" si="0"/>
        <v>0.15494853514496187</v>
      </c>
      <c r="J7" s="7">
        <v>0.1</v>
      </c>
    </row>
    <row r="8" spans="1:10" ht="15">
      <c r="A8" s="8" t="s">
        <v>2</v>
      </c>
      <c r="B8" s="24">
        <f>SUM(B10:B11)</f>
        <v>25558</v>
      </c>
      <c r="C8" s="24"/>
      <c r="D8" s="25">
        <f t="shared" si="1"/>
        <v>25558</v>
      </c>
      <c r="E8" s="12">
        <v>1.241</v>
      </c>
      <c r="F8" s="13">
        <f>D8*E8</f>
        <v>31717.478000000003</v>
      </c>
      <c r="G8" s="14">
        <v>1.132</v>
      </c>
      <c r="H8" s="16">
        <f>ROUND(F8*G8,2)</f>
        <v>35904.19</v>
      </c>
      <c r="I8" s="18">
        <f t="shared" si="0"/>
        <v>0.28701075373338236</v>
      </c>
      <c r="J8" s="7">
        <v>0.26</v>
      </c>
    </row>
    <row r="9" spans="1:10" ht="15">
      <c r="A9" s="8" t="s">
        <v>9</v>
      </c>
      <c r="B9" s="24"/>
      <c r="C9" s="24"/>
      <c r="D9" s="25"/>
      <c r="E9" s="12"/>
      <c r="F9" s="13"/>
      <c r="G9" s="14"/>
      <c r="H9" s="16"/>
      <c r="I9" s="18"/>
      <c r="J9" s="7"/>
    </row>
    <row r="10" spans="1:10" ht="15">
      <c r="A10" s="8" t="s">
        <v>10</v>
      </c>
      <c r="B10" s="24">
        <v>18871</v>
      </c>
      <c r="C10" s="24"/>
      <c r="D10" s="25"/>
      <c r="E10" s="12"/>
      <c r="F10" s="13"/>
      <c r="G10" s="14"/>
      <c r="H10" s="16"/>
      <c r="I10" s="18"/>
      <c r="J10" s="7"/>
    </row>
    <row r="11" spans="1:10" ht="15">
      <c r="A11" s="8" t="s">
        <v>11</v>
      </c>
      <c r="B11" s="24">
        <v>6687</v>
      </c>
      <c r="C11" s="24"/>
      <c r="D11" s="25"/>
      <c r="E11" s="12"/>
      <c r="F11" s="13"/>
      <c r="G11" s="14"/>
      <c r="H11" s="16"/>
      <c r="I11" s="18"/>
      <c r="J11" s="7"/>
    </row>
    <row r="12" spans="1:10" ht="15">
      <c r="A12" s="8" t="s">
        <v>13</v>
      </c>
      <c r="B12" s="24">
        <v>8913</v>
      </c>
      <c r="C12" s="24">
        <v>504</v>
      </c>
      <c r="D12" s="25">
        <f t="shared" si="1"/>
        <v>8409</v>
      </c>
      <c r="E12" s="12">
        <v>1.241</v>
      </c>
      <c r="F12" s="13">
        <f>D12*E12</f>
        <v>10435.569000000001</v>
      </c>
      <c r="G12" s="14">
        <v>1.132</v>
      </c>
      <c r="H12" s="16">
        <f>ROUND(F12*G12,2)</f>
        <v>11813.06</v>
      </c>
      <c r="I12" s="18">
        <f t="shared" si="0"/>
        <v>0.0944311862904488</v>
      </c>
      <c r="J12" s="7">
        <v>0.03</v>
      </c>
    </row>
    <row r="13" spans="1:10" ht="15">
      <c r="A13" s="8" t="s">
        <v>4</v>
      </c>
      <c r="B13" s="23">
        <f>SUM(B4:B12)-B10-B11</f>
        <v>92538</v>
      </c>
      <c r="C13" s="23">
        <f>SUM(C4:C12)</f>
        <v>3745</v>
      </c>
      <c r="D13" s="11">
        <f>SUM(D4:D12)</f>
        <v>88793</v>
      </c>
      <c r="E13" s="11"/>
      <c r="F13" s="11"/>
      <c r="G13" s="11"/>
      <c r="H13" s="17">
        <f>SUM(H4:H12)</f>
        <v>125097.01999999999</v>
      </c>
      <c r="I13" s="15">
        <f>ROUND(H13/H$13,3)</f>
        <v>1</v>
      </c>
      <c r="J13" s="15">
        <f>SUM(J4:J12)</f>
        <v>1</v>
      </c>
    </row>
  </sheetData>
  <sheetProtection/>
  <mergeCells count="1">
    <mergeCell ref="D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29.375" style="19" customWidth="1"/>
    <col min="2" max="2" width="52.75390625" style="1" customWidth="1"/>
    <col min="3" max="3" width="19.375" style="1" customWidth="1"/>
    <col min="4" max="4" width="22.375" style="1" customWidth="1"/>
    <col min="5" max="5" width="9.875" style="1" customWidth="1"/>
    <col min="6" max="16384" width="9.125" style="19" customWidth="1"/>
  </cols>
  <sheetData>
    <row r="1" spans="1:5" ht="96.75" customHeight="1">
      <c r="A1" s="30"/>
      <c r="B1" s="31"/>
      <c r="C1" s="54" t="s">
        <v>36</v>
      </c>
      <c r="D1" s="54"/>
      <c r="E1" s="54"/>
    </row>
    <row r="2" spans="1:5" ht="7.5" customHeight="1">
      <c r="A2" s="30"/>
      <c r="B2" s="31"/>
      <c r="C2" s="31"/>
      <c r="D2" s="31"/>
      <c r="E2" s="32"/>
    </row>
    <row r="3" spans="1:5" ht="8.25" customHeight="1">
      <c r="A3" s="30"/>
      <c r="B3" s="31"/>
      <c r="C3" s="31"/>
      <c r="D3" s="31"/>
      <c r="E3" s="32"/>
    </row>
    <row r="4" spans="1:5" ht="54.75" customHeight="1">
      <c r="A4" s="53" t="s">
        <v>33</v>
      </c>
      <c r="B4" s="53"/>
      <c r="C4" s="53"/>
      <c r="D4" s="53"/>
      <c r="E4" s="53"/>
    </row>
    <row r="5" spans="1:5" ht="16.5" customHeight="1">
      <c r="A5" s="30"/>
      <c r="B5" s="33"/>
      <c r="C5" s="33"/>
      <c r="D5" s="33"/>
      <c r="E5" s="34" t="s">
        <v>26</v>
      </c>
    </row>
    <row r="6" spans="1:5" s="20" customFormat="1" ht="47.25">
      <c r="A6" s="35" t="s">
        <v>14</v>
      </c>
      <c r="B6" s="36" t="s">
        <v>15</v>
      </c>
      <c r="C6" s="36" t="s">
        <v>34</v>
      </c>
      <c r="D6" s="36" t="s">
        <v>35</v>
      </c>
      <c r="E6" s="37" t="s">
        <v>28</v>
      </c>
    </row>
    <row r="7" spans="1:5" ht="50.25" customHeight="1">
      <c r="A7" s="44" t="s">
        <v>16</v>
      </c>
      <c r="B7" s="38" t="s">
        <v>20</v>
      </c>
      <c r="C7" s="48">
        <v>0</v>
      </c>
      <c r="D7" s="49">
        <v>0</v>
      </c>
      <c r="E7" s="49">
        <v>0</v>
      </c>
    </row>
    <row r="8" spans="1:5" ht="52.5" customHeight="1">
      <c r="A8" s="45" t="s">
        <v>17</v>
      </c>
      <c r="B8" s="38" t="s">
        <v>21</v>
      </c>
      <c r="C8" s="49">
        <v>0</v>
      </c>
      <c r="D8" s="49">
        <v>0</v>
      </c>
      <c r="E8" s="49">
        <v>0</v>
      </c>
    </row>
    <row r="9" spans="1:5" ht="67.5" customHeight="1">
      <c r="A9" s="45" t="s">
        <v>18</v>
      </c>
      <c r="B9" s="38" t="s">
        <v>22</v>
      </c>
      <c r="C9" s="40">
        <v>0</v>
      </c>
      <c r="D9" s="49">
        <v>0</v>
      </c>
      <c r="E9" s="49">
        <v>0</v>
      </c>
    </row>
    <row r="10" spans="1:5" ht="67.5" customHeight="1">
      <c r="A10" s="44" t="s">
        <v>27</v>
      </c>
      <c r="B10" s="38" t="s">
        <v>23</v>
      </c>
      <c r="C10" s="40">
        <v>0</v>
      </c>
      <c r="D10" s="49">
        <v>0</v>
      </c>
      <c r="E10" s="49">
        <v>0</v>
      </c>
    </row>
    <row r="11" spans="1:5" ht="36" customHeight="1">
      <c r="A11" s="46" t="s">
        <v>19</v>
      </c>
      <c r="B11" s="39" t="s">
        <v>24</v>
      </c>
      <c r="C11" s="50">
        <f>C12+C13</f>
        <v>533837.5399999991</v>
      </c>
      <c r="D11" s="50">
        <f>D12+D13</f>
        <v>506043.8300000001</v>
      </c>
      <c r="E11" s="40">
        <v>0</v>
      </c>
    </row>
    <row r="12" spans="1:5" ht="29.25" customHeight="1">
      <c r="A12" s="47" t="s">
        <v>31</v>
      </c>
      <c r="B12" s="39" t="s">
        <v>29</v>
      </c>
      <c r="C12" s="50">
        <v>-42514788</v>
      </c>
      <c r="D12" s="50">
        <v>-6473259.62</v>
      </c>
      <c r="E12" s="40">
        <f>D12/C12*100</f>
        <v>15.225901208774697</v>
      </c>
    </row>
    <row r="13" spans="1:5" ht="29.25" customHeight="1">
      <c r="A13" s="47" t="s">
        <v>32</v>
      </c>
      <c r="B13" s="39" t="s">
        <v>30</v>
      </c>
      <c r="C13" s="50">
        <v>43048625.54</v>
      </c>
      <c r="D13" s="50">
        <v>6979303.45</v>
      </c>
      <c r="E13" s="40">
        <f>D13/C13*100</f>
        <v>16.212604612695376</v>
      </c>
    </row>
    <row r="14" spans="1:5" ht="31.5">
      <c r="A14" s="41"/>
      <c r="B14" s="42" t="s">
        <v>25</v>
      </c>
      <c r="C14" s="51">
        <f>C11</f>
        <v>533837.5399999991</v>
      </c>
      <c r="D14" s="51">
        <f>D11</f>
        <v>506043.8300000001</v>
      </c>
      <c r="E14" s="43">
        <v>0</v>
      </c>
    </row>
    <row r="15" spans="1:5" ht="22.5" customHeight="1">
      <c r="A15" s="27"/>
      <c r="B15" s="28"/>
      <c r="C15" s="29"/>
      <c r="D15" s="29"/>
      <c r="E15" s="29"/>
    </row>
    <row r="16" spans="2:5" ht="12.75">
      <c r="B16" s="2"/>
      <c r="C16" s="2"/>
      <c r="D16" s="2"/>
      <c r="E16" s="2"/>
    </row>
    <row r="17" spans="2:5" ht="12.75">
      <c r="B17" s="2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ht="12.75">
      <c r="E25" s="4"/>
    </row>
    <row r="26" ht="12.75">
      <c r="E26" s="4"/>
    </row>
    <row r="27" ht="12.75">
      <c r="E27" s="4"/>
    </row>
  </sheetData>
  <sheetProtection/>
  <mergeCells count="2">
    <mergeCell ref="A4:E4"/>
    <mergeCell ref="C1:E1"/>
  </mergeCells>
  <printOptions/>
  <pageMargins left="0.5511811023622047" right="0.15748031496062992" top="0.31496062992125984" bottom="0.2362204724409449" header="0" footer="0"/>
  <pageSetup blackAndWhite="1" firstPageNumber="56" useFirstPageNumber="1" fitToHeight="0" fitToWidth="1" horizontalDpi="600" verticalDpi="600" orientation="landscape" paperSize="9" scale="76" r:id="rId1"/>
  <rowBreaks count="1" manualBreakCount="1">
    <brk id="1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2019-08-02T11:22:15Z</cp:lastPrinted>
  <dcterms:created xsi:type="dcterms:W3CDTF">2001-12-07T22:21:57Z</dcterms:created>
  <dcterms:modified xsi:type="dcterms:W3CDTF">2019-08-02T11:22:21Z</dcterms:modified>
  <cp:category/>
  <cp:version/>
  <cp:contentType/>
  <cp:contentStatus/>
</cp:coreProperties>
</file>